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ASUS\Desktop\Projekty\COOP Jednota Námestovo\Projektová dokumentácia a Rozpočet final\"/>
    </mc:Choice>
  </mc:AlternateContent>
  <xr:revisionPtr revIDLastSave="0" documentId="13_ncr:1_{6221DCB8-1139-44B7-9869-FFDF375AC861}" xr6:coauthVersionLast="45" xr6:coauthVersionMax="45" xr10:uidLastSave="{00000000-0000-0000-0000-000000000000}"/>
  <bookViews>
    <workbookView xWindow="-110" yWindow="-110" windowWidth="19420" windowHeight="10420" firstSheet="5" activeTab="5" xr2:uid="{00000000-000D-0000-FFFF-FFFF00000000}"/>
  </bookViews>
  <sheets>
    <sheet name="Rekapitulácia stavby" sheetId="1" r:id="rId1"/>
    <sheet name="SO1.1 - SO1.1 COOP Lokca ..." sheetId="2" r:id="rId2"/>
    <sheet name="SO1.2 - SO1.2 COOP Lokca ..." sheetId="3" r:id="rId3"/>
    <sheet name="SO2.1 - SO2.1 COOP Oravsk..." sheetId="4" r:id="rId4"/>
    <sheet name="SO2.2 - SO2.2 COOP Oravsk..." sheetId="5" r:id="rId5"/>
    <sheet name="SO3.1 - SO3.1 COOP Oravsk..." sheetId="6" r:id="rId6"/>
    <sheet name="SO3.2 - SO3.2 COOP Oravsk..." sheetId="7" r:id="rId7"/>
    <sheet name="SO4.1 - SO4.1 COOP Zákame..." sheetId="8" r:id="rId8"/>
    <sheet name="SO4.2 - SO4.2 COOP Zákame..." sheetId="9" r:id="rId9"/>
    <sheet name="SO5.1 - SO5.1 COOP Zakame..." sheetId="10" r:id="rId10"/>
    <sheet name="SO5.2 - SO4.2 COOP Zákame..." sheetId="11" r:id="rId11"/>
  </sheets>
  <definedNames>
    <definedName name="_xlnm._FilterDatabase" localSheetId="1" hidden="1">'SO1.1 - SO1.1 COOP Lokca ...'!$C$121:$K$169</definedName>
    <definedName name="_xlnm._FilterDatabase" localSheetId="2" hidden="1">'SO1.2 - SO1.2 COOP Lokca ...'!$C$118:$K$153</definedName>
    <definedName name="_xlnm._FilterDatabase" localSheetId="3" hidden="1">'SO2.1 - SO2.1 COOP Oravsk...'!$C$121:$K$163</definedName>
    <definedName name="_xlnm._FilterDatabase" localSheetId="4" hidden="1">'SO2.2 - SO2.2 COOP Oravsk...'!$C$120:$K$153</definedName>
    <definedName name="_xlnm._FilterDatabase" localSheetId="5" hidden="1">'SO3.1 - SO3.1 COOP Oravsk...'!$C$123:$K$180</definedName>
    <definedName name="_xlnm._FilterDatabase" localSheetId="6" hidden="1">'SO3.2 - SO3.2 COOP Oravsk...'!$C$120:$K$155</definedName>
    <definedName name="_xlnm._FilterDatabase" localSheetId="7" hidden="1">'SO4.1 - SO4.1 COOP Zákame...'!$C$123:$K$174</definedName>
    <definedName name="_xlnm._FilterDatabase" localSheetId="8" hidden="1">'SO4.2 - SO4.2 COOP Zákame...'!$C$120:$K$153</definedName>
    <definedName name="_xlnm._FilterDatabase" localSheetId="9" hidden="1">'SO5.1 - SO5.1 COOP Zakame...'!$C$123:$K$173</definedName>
    <definedName name="_xlnm._FilterDatabase" localSheetId="10" hidden="1">'SO5.2 - SO4.2 COOP Zákame...'!$C$120:$K$155</definedName>
    <definedName name="_xlnm.Print_Titles" localSheetId="0">'Rekapitulácia stavby'!$92:$92</definedName>
    <definedName name="_xlnm.Print_Titles" localSheetId="1">'SO1.1 - SO1.1 COOP Lokca ...'!$121:$121</definedName>
    <definedName name="_xlnm.Print_Titles" localSheetId="2">'SO1.2 - SO1.2 COOP Lokca ...'!$118:$118</definedName>
    <definedName name="_xlnm.Print_Titles" localSheetId="3">'SO2.1 - SO2.1 COOP Oravsk...'!$121:$121</definedName>
    <definedName name="_xlnm.Print_Titles" localSheetId="4">'SO2.2 - SO2.2 COOP Oravsk...'!$120:$120</definedName>
    <definedName name="_xlnm.Print_Titles" localSheetId="5">'SO3.1 - SO3.1 COOP Oravsk...'!$123:$123</definedName>
    <definedName name="_xlnm.Print_Titles" localSheetId="6">'SO3.2 - SO3.2 COOP Oravsk...'!$120:$120</definedName>
    <definedName name="_xlnm.Print_Titles" localSheetId="7">'SO4.1 - SO4.1 COOP Zákame...'!$123:$123</definedName>
    <definedName name="_xlnm.Print_Titles" localSheetId="8">'SO4.2 - SO4.2 COOP Zákame...'!$120:$120</definedName>
    <definedName name="_xlnm.Print_Titles" localSheetId="9">'SO5.1 - SO5.1 COOP Zakame...'!$123:$123</definedName>
    <definedName name="_xlnm.Print_Titles" localSheetId="10">'SO5.2 - SO4.2 COOP Zákame...'!$120:$120</definedName>
    <definedName name="_xlnm.Print_Area" localSheetId="0">'Rekapitulácia stavby'!$D$4:$AO$76,'Rekapitulácia stavby'!$C$82:$AQ$105</definedName>
    <definedName name="_xlnm.Print_Area" localSheetId="1">'SO1.1 - SO1.1 COOP Lokca ...'!$C$4:$J$39,'SO1.1 - SO1.1 COOP Lokca ...'!$C$50:$J$76,'SO1.1 - SO1.1 COOP Lokca ...'!$C$82:$J$103,'SO1.1 - SO1.1 COOP Lokca ...'!$C$109:$K$169</definedName>
    <definedName name="_xlnm.Print_Area" localSheetId="2">'SO1.2 - SO1.2 COOP Lokca ...'!$C$4:$J$39,'SO1.2 - SO1.2 COOP Lokca ...'!$C$50:$J$76,'SO1.2 - SO1.2 COOP Lokca ...'!$C$82:$J$100,'SO1.2 - SO1.2 COOP Lokca ...'!$C$106:$K$153</definedName>
    <definedName name="_xlnm.Print_Area" localSheetId="3">'SO2.1 - SO2.1 COOP Oravsk...'!$C$4:$J$39,'SO2.1 - SO2.1 COOP Oravsk...'!$C$50:$J$76,'SO2.1 - SO2.1 COOP Oravsk...'!$C$82:$J$103,'SO2.1 - SO2.1 COOP Oravsk...'!$C$109:$K$163</definedName>
    <definedName name="_xlnm.Print_Area" localSheetId="4">'SO2.2 - SO2.2 COOP Oravsk...'!$C$4:$J$39,'SO2.2 - SO2.2 COOP Oravsk...'!$C$50:$J$76,'SO2.2 - SO2.2 COOP Oravsk...'!$C$82:$J$102,'SO2.2 - SO2.2 COOP Oravsk...'!$C$108:$K$153</definedName>
    <definedName name="_xlnm.Print_Area" localSheetId="5">'SO3.1 - SO3.1 COOP Oravsk...'!$C$4:$J$39,'SO3.1 - SO3.1 COOP Oravsk...'!$C$50:$J$76,'SO3.1 - SO3.1 COOP Oravsk...'!$C$82:$J$105,'SO3.1 - SO3.1 COOP Oravsk...'!$C$111:$K$180</definedName>
    <definedName name="_xlnm.Print_Area" localSheetId="6">'SO3.2 - SO3.2 COOP Oravsk...'!$C$4:$J$39,'SO3.2 - SO3.2 COOP Oravsk...'!$C$50:$J$76,'SO3.2 - SO3.2 COOP Oravsk...'!$C$82:$J$102,'SO3.2 - SO3.2 COOP Oravsk...'!$C$108:$K$155</definedName>
    <definedName name="_xlnm.Print_Area" localSheetId="7">'SO4.1 - SO4.1 COOP Zákame...'!$C$4:$J$39,'SO4.1 - SO4.1 COOP Zákame...'!$C$50:$J$76,'SO4.1 - SO4.1 COOP Zákame...'!$C$82:$J$105,'SO4.1 - SO4.1 COOP Zákame...'!$C$111:$K$174</definedName>
    <definedName name="_xlnm.Print_Area" localSheetId="8">'SO4.2 - SO4.2 COOP Zákame...'!$C$4:$J$39,'SO4.2 - SO4.2 COOP Zákame...'!$C$50:$J$76,'SO4.2 - SO4.2 COOP Zákame...'!$C$82:$J$102,'SO4.2 - SO4.2 COOP Zákame...'!$C$108:$K$153</definedName>
    <definedName name="_xlnm.Print_Area" localSheetId="9">'SO5.1 - SO5.1 COOP Zakame...'!$C$4:$J$39,'SO5.1 - SO5.1 COOP Zakame...'!$C$50:$J$76,'SO5.1 - SO5.1 COOP Zakame...'!$C$82:$J$105,'SO5.1 - SO5.1 COOP Zakame...'!$C$111:$K$173</definedName>
    <definedName name="_xlnm.Print_Area" localSheetId="10">'SO5.2 - SO4.2 COOP Zákame...'!$C$4:$J$39,'SO5.2 - SO4.2 COOP Zákame...'!$C$50:$J$76,'SO5.2 - SO4.2 COOP Zákame...'!$C$82:$J$102,'SO5.2 - SO4.2 COOP Zákame...'!$C$108:$K$155</definedName>
  </definedNames>
  <calcPr calcId="191029"/>
</workbook>
</file>

<file path=xl/calcChain.xml><?xml version="1.0" encoding="utf-8"?>
<calcChain xmlns="http://schemas.openxmlformats.org/spreadsheetml/2006/main">
  <c r="J37" i="11" l="1"/>
  <c r="J36" i="11"/>
  <c r="AY104" i="1" s="1"/>
  <c r="J35" i="11"/>
  <c r="AX104" i="1" s="1"/>
  <c r="BI155" i="11"/>
  <c r="BH155" i="11"/>
  <c r="BG155" i="11"/>
  <c r="BE155" i="11"/>
  <c r="T155" i="11"/>
  <c r="R155" i="11"/>
  <c r="P155" i="11"/>
  <c r="BK155" i="11"/>
  <c r="J155" i="11"/>
  <c r="BF155" i="11" s="1"/>
  <c r="BI154" i="11"/>
  <c r="BH154" i="11"/>
  <c r="BG154" i="11"/>
  <c r="BE154" i="11"/>
  <c r="T154" i="11"/>
  <c r="T153" i="11" s="1"/>
  <c r="R154" i="11"/>
  <c r="R153" i="11" s="1"/>
  <c r="P154" i="11"/>
  <c r="P153" i="11" s="1"/>
  <c r="BK154" i="11"/>
  <c r="BK153" i="11" s="1"/>
  <c r="J153" i="11" s="1"/>
  <c r="J154" i="11"/>
  <c r="BF154" i="11"/>
  <c r="J101" i="11"/>
  <c r="BI152" i="11"/>
  <c r="BH152" i="11"/>
  <c r="BG152" i="11"/>
  <c r="BE152" i="11"/>
  <c r="T152" i="11"/>
  <c r="R152" i="11"/>
  <c r="P152" i="11"/>
  <c r="BK152" i="11"/>
  <c r="J152" i="11"/>
  <c r="BF152" i="11"/>
  <c r="BI151" i="11"/>
  <c r="BH151" i="11"/>
  <c r="BG151" i="11"/>
  <c r="BE151" i="11"/>
  <c r="T151" i="11"/>
  <c r="R151" i="11"/>
  <c r="P151" i="11"/>
  <c r="BK151" i="11"/>
  <c r="J151" i="11"/>
  <c r="BF151" i="11" s="1"/>
  <c r="BI150" i="11"/>
  <c r="BH150" i="11"/>
  <c r="BG150" i="11"/>
  <c r="BE150" i="11"/>
  <c r="T150" i="11"/>
  <c r="R150" i="11"/>
  <c r="P150" i="11"/>
  <c r="BK150" i="11"/>
  <c r="J150" i="11"/>
  <c r="BF150" i="11" s="1"/>
  <c r="BI149" i="11"/>
  <c r="BH149" i="11"/>
  <c r="BG149" i="11"/>
  <c r="BE149" i="11"/>
  <c r="T149" i="11"/>
  <c r="R149" i="11"/>
  <c r="P149" i="11"/>
  <c r="BK149" i="11"/>
  <c r="J149" i="11"/>
  <c r="BF149" i="11" s="1"/>
  <c r="BI148" i="11"/>
  <c r="BH148" i="11"/>
  <c r="BG148" i="11"/>
  <c r="BE148" i="11"/>
  <c r="T148" i="11"/>
  <c r="R148" i="11"/>
  <c r="P148" i="11"/>
  <c r="BK148" i="11"/>
  <c r="J148" i="11"/>
  <c r="BF148" i="11" s="1"/>
  <c r="BI147" i="11"/>
  <c r="BH147" i="11"/>
  <c r="BG147" i="11"/>
  <c r="BE147" i="11"/>
  <c r="T147" i="11"/>
  <c r="R147" i="11"/>
  <c r="P147" i="11"/>
  <c r="BK147" i="11"/>
  <c r="J147" i="11"/>
  <c r="BF147" i="11"/>
  <c r="BI146" i="11"/>
  <c r="BH146" i="11"/>
  <c r="BG146" i="11"/>
  <c r="BE146" i="11"/>
  <c r="T146" i="11"/>
  <c r="R146" i="11"/>
  <c r="P146" i="11"/>
  <c r="BK146" i="11"/>
  <c r="J146" i="11"/>
  <c r="BF146" i="11"/>
  <c r="BI145" i="11"/>
  <c r="BH145" i="11"/>
  <c r="BG145" i="11"/>
  <c r="BE145" i="11"/>
  <c r="T145" i="11"/>
  <c r="R145" i="11"/>
  <c r="P145" i="11"/>
  <c r="BK145" i="11"/>
  <c r="J145" i="11"/>
  <c r="BF145" i="11" s="1"/>
  <c r="BI144" i="11"/>
  <c r="BH144" i="11"/>
  <c r="BG144" i="11"/>
  <c r="BE144" i="11"/>
  <c r="T144" i="11"/>
  <c r="R144" i="11"/>
  <c r="P144" i="11"/>
  <c r="BK144" i="11"/>
  <c r="J144" i="11"/>
  <c r="BF144" i="11" s="1"/>
  <c r="BI143" i="11"/>
  <c r="BH143" i="11"/>
  <c r="BG143" i="11"/>
  <c r="BE143" i="11"/>
  <c r="T143" i="11"/>
  <c r="R143" i="11"/>
  <c r="P143" i="11"/>
  <c r="BK143" i="11"/>
  <c r="J143" i="11"/>
  <c r="BF143" i="11" s="1"/>
  <c r="BI142" i="11"/>
  <c r="BH142" i="11"/>
  <c r="BG142" i="11"/>
  <c r="BE142" i="11"/>
  <c r="T142" i="11"/>
  <c r="R142" i="11"/>
  <c r="P142" i="11"/>
  <c r="BK142" i="11"/>
  <c r="J142" i="11"/>
  <c r="BF142" i="11"/>
  <c r="BI141" i="11"/>
  <c r="BH141" i="11"/>
  <c r="BG141" i="11"/>
  <c r="BE141" i="11"/>
  <c r="T141" i="11"/>
  <c r="R141" i="11"/>
  <c r="P141" i="11"/>
  <c r="BK141" i="11"/>
  <c r="J141" i="11"/>
  <c r="BF141" i="11"/>
  <c r="BI140" i="11"/>
  <c r="BH140" i="11"/>
  <c r="BG140" i="11"/>
  <c r="BE140" i="11"/>
  <c r="T140" i="11"/>
  <c r="R140" i="11"/>
  <c r="P140" i="11"/>
  <c r="BK140" i="11"/>
  <c r="J140" i="11"/>
  <c r="BF140" i="11"/>
  <c r="BI139" i="11"/>
  <c r="BH139" i="11"/>
  <c r="BG139" i="11"/>
  <c r="BE139" i="11"/>
  <c r="T139" i="11"/>
  <c r="R139" i="11"/>
  <c r="P139" i="11"/>
  <c r="BK139" i="11"/>
  <c r="J139" i="11"/>
  <c r="BF139" i="11" s="1"/>
  <c r="BI138" i="11"/>
  <c r="BH138" i="11"/>
  <c r="BG138" i="11"/>
  <c r="BE138" i="11"/>
  <c r="T138" i="11"/>
  <c r="R138" i="11"/>
  <c r="P138" i="11"/>
  <c r="BK138" i="11"/>
  <c r="J138" i="11"/>
  <c r="BF138" i="11" s="1"/>
  <c r="BI137" i="11"/>
  <c r="BH137" i="11"/>
  <c r="BG137" i="11"/>
  <c r="BE137" i="11"/>
  <c r="T137" i="11"/>
  <c r="R137" i="11"/>
  <c r="P137" i="11"/>
  <c r="BK137" i="11"/>
  <c r="J137" i="11"/>
  <c r="BF137" i="11" s="1"/>
  <c r="BI136" i="11"/>
  <c r="BH136" i="11"/>
  <c r="BG136" i="11"/>
  <c r="BE136" i="11"/>
  <c r="T136" i="11"/>
  <c r="R136" i="11"/>
  <c r="P136" i="11"/>
  <c r="BK136" i="11"/>
  <c r="J136" i="11"/>
  <c r="BF136" i="11"/>
  <c r="BI135" i="11"/>
  <c r="BH135" i="11"/>
  <c r="BG135" i="11"/>
  <c r="BE135" i="11"/>
  <c r="T135" i="11"/>
  <c r="R135" i="11"/>
  <c r="P135" i="11"/>
  <c r="BK135" i="11"/>
  <c r="J135" i="11"/>
  <c r="BF135" i="11"/>
  <c r="BI134" i="11"/>
  <c r="BH134" i="11"/>
  <c r="BG134" i="11"/>
  <c r="BE134" i="11"/>
  <c r="T134" i="11"/>
  <c r="R134" i="11"/>
  <c r="P134" i="11"/>
  <c r="P127" i="11" s="1"/>
  <c r="P126" i="11" s="1"/>
  <c r="BK134" i="11"/>
  <c r="J134" i="11"/>
  <c r="BF134" i="11"/>
  <c r="BI133" i="11"/>
  <c r="BH133" i="11"/>
  <c r="BG133" i="11"/>
  <c r="BE133" i="11"/>
  <c r="T133" i="11"/>
  <c r="R133" i="11"/>
  <c r="P133" i="11"/>
  <c r="BK133" i="11"/>
  <c r="J133" i="11"/>
  <c r="BF133" i="11" s="1"/>
  <c r="BI132" i="11"/>
  <c r="BH132" i="11"/>
  <c r="BG132" i="11"/>
  <c r="BE132" i="11"/>
  <c r="T132" i="11"/>
  <c r="R132" i="11"/>
  <c r="P132" i="11"/>
  <c r="BK132" i="11"/>
  <c r="J132" i="11"/>
  <c r="BF132" i="11" s="1"/>
  <c r="BI131" i="11"/>
  <c r="BH131" i="11"/>
  <c r="BG131" i="11"/>
  <c r="BE131" i="11"/>
  <c r="T131" i="11"/>
  <c r="R131" i="11"/>
  <c r="P131" i="11"/>
  <c r="BK131" i="11"/>
  <c r="J131" i="11"/>
  <c r="BF131" i="11" s="1"/>
  <c r="BI130" i="11"/>
  <c r="BH130" i="11"/>
  <c r="BG130" i="11"/>
  <c r="BE130" i="11"/>
  <c r="T130" i="11"/>
  <c r="R130" i="11"/>
  <c r="P130" i="11"/>
  <c r="BK130" i="11"/>
  <c r="BK127" i="11" s="1"/>
  <c r="J130" i="11"/>
  <c r="BF130" i="11"/>
  <c r="BI129" i="11"/>
  <c r="BH129" i="11"/>
  <c r="BG129" i="11"/>
  <c r="BE129" i="11"/>
  <c r="T129" i="11"/>
  <c r="R129" i="11"/>
  <c r="P129" i="11"/>
  <c r="BK129" i="11"/>
  <c r="J129" i="11"/>
  <c r="BF129" i="11"/>
  <c r="BI128" i="11"/>
  <c r="BH128" i="11"/>
  <c r="BG128" i="11"/>
  <c r="BE128" i="11"/>
  <c r="T128" i="11"/>
  <c r="R128" i="11"/>
  <c r="P128" i="11"/>
  <c r="BK128" i="11"/>
  <c r="J128" i="11"/>
  <c r="BF128" i="11" s="1"/>
  <c r="J34" i="11" s="1"/>
  <c r="AW104" i="1" s="1"/>
  <c r="BI125" i="11"/>
  <c r="BH125" i="11"/>
  <c r="BG125" i="11"/>
  <c r="BE125" i="11"/>
  <c r="T125" i="11"/>
  <c r="R125" i="11"/>
  <c r="P125" i="11"/>
  <c r="BK125" i="11"/>
  <c r="J125" i="11"/>
  <c r="BF125" i="11" s="1"/>
  <c r="BI124" i="11"/>
  <c r="BH124" i="11"/>
  <c r="BG124" i="11"/>
  <c r="BE124" i="11"/>
  <c r="J33" i="11"/>
  <c r="AV104" i="1" s="1"/>
  <c r="AT104" i="1" s="1"/>
  <c r="T124" i="11"/>
  <c r="T123" i="11"/>
  <c r="T122" i="11" s="1"/>
  <c r="R124" i="11"/>
  <c r="R123" i="11" s="1"/>
  <c r="R122" i="11" s="1"/>
  <c r="P124" i="11"/>
  <c r="P123" i="11" s="1"/>
  <c r="P122" i="11" s="1"/>
  <c r="BK124" i="11"/>
  <c r="BK123" i="11" s="1"/>
  <c r="J124" i="11"/>
  <c r="BF124" i="11" s="1"/>
  <c r="J118" i="11"/>
  <c r="J117" i="11"/>
  <c r="F117" i="11"/>
  <c r="F115" i="11"/>
  <c r="E113" i="11"/>
  <c r="J92" i="11"/>
  <c r="J91" i="11"/>
  <c r="F91" i="11"/>
  <c r="F89" i="11"/>
  <c r="E87" i="11"/>
  <c r="F92" i="11"/>
  <c r="J115" i="11"/>
  <c r="E7" i="11"/>
  <c r="E111" i="11" s="1"/>
  <c r="E85" i="11"/>
  <c r="J37" i="10"/>
  <c r="J36" i="10"/>
  <c r="AY103" i="1" s="1"/>
  <c r="J35" i="10"/>
  <c r="AX103" i="1" s="1"/>
  <c r="BI173" i="10"/>
  <c r="BH173" i="10"/>
  <c r="BG173" i="10"/>
  <c r="BE173" i="10"/>
  <c r="T173" i="10"/>
  <c r="T172" i="10" s="1"/>
  <c r="R173" i="10"/>
  <c r="R172" i="10" s="1"/>
  <c r="P173" i="10"/>
  <c r="P172" i="10" s="1"/>
  <c r="BK173" i="10"/>
  <c r="BK172" i="10" s="1"/>
  <c r="J172" i="10" s="1"/>
  <c r="J104" i="10" s="1"/>
  <c r="J173" i="10"/>
  <c r="BF173" i="10" s="1"/>
  <c r="BI171" i="10"/>
  <c r="BH171" i="10"/>
  <c r="BG171" i="10"/>
  <c r="BE171" i="10"/>
  <c r="T171" i="10"/>
  <c r="R171" i="10"/>
  <c r="P171" i="10"/>
  <c r="BK171" i="10"/>
  <c r="J171" i="10"/>
  <c r="BF171" i="10"/>
  <c r="BI170" i="10"/>
  <c r="BH170" i="10"/>
  <c r="BG170" i="10"/>
  <c r="BE170" i="10"/>
  <c r="T170" i="10"/>
  <c r="R170" i="10"/>
  <c r="P170" i="10"/>
  <c r="BK170" i="10"/>
  <c r="J170" i="10"/>
  <c r="BF170" i="10" s="1"/>
  <c r="BI169" i="10"/>
  <c r="BH169" i="10"/>
  <c r="BG169" i="10"/>
  <c r="BE169" i="10"/>
  <c r="T169" i="10"/>
  <c r="R169" i="10"/>
  <c r="P169" i="10"/>
  <c r="BK169" i="10"/>
  <c r="J169" i="10"/>
  <c r="BF169" i="10" s="1"/>
  <c r="BI168" i="10"/>
  <c r="BH168" i="10"/>
  <c r="BG168" i="10"/>
  <c r="BE168" i="10"/>
  <c r="T168" i="10"/>
  <c r="R168" i="10"/>
  <c r="P168" i="10"/>
  <c r="BK168" i="10"/>
  <c r="J168" i="10"/>
  <c r="BF168" i="10" s="1"/>
  <c r="BI167" i="10"/>
  <c r="BH167" i="10"/>
  <c r="BG167" i="10"/>
  <c r="BE167" i="10"/>
  <c r="T167" i="10"/>
  <c r="R167" i="10"/>
  <c r="P167" i="10"/>
  <c r="BK167" i="10"/>
  <c r="J167" i="10"/>
  <c r="BF167" i="10"/>
  <c r="BI166" i="10"/>
  <c r="BH166" i="10"/>
  <c r="BG166" i="10"/>
  <c r="BE166" i="10"/>
  <c r="T166" i="10"/>
  <c r="R166" i="10"/>
  <c r="P166" i="10"/>
  <c r="BK166" i="10"/>
  <c r="J166" i="10"/>
  <c r="BF166" i="10"/>
  <c r="BI165" i="10"/>
  <c r="BH165" i="10"/>
  <c r="BG165" i="10"/>
  <c r="BE165" i="10"/>
  <c r="T165" i="10"/>
  <c r="R165" i="10"/>
  <c r="P165" i="10"/>
  <c r="BK165" i="10"/>
  <c r="J165" i="10"/>
  <c r="BF165" i="10"/>
  <c r="BI164" i="10"/>
  <c r="BH164" i="10"/>
  <c r="BG164" i="10"/>
  <c r="BE164" i="10"/>
  <c r="T164" i="10"/>
  <c r="R164" i="10"/>
  <c r="P164" i="10"/>
  <c r="BK164" i="10"/>
  <c r="J164" i="10"/>
  <c r="BF164" i="10" s="1"/>
  <c r="BI163" i="10"/>
  <c r="BH163" i="10"/>
  <c r="BG163" i="10"/>
  <c r="BE163" i="10"/>
  <c r="T163" i="10"/>
  <c r="R163" i="10"/>
  <c r="P163" i="10"/>
  <c r="BK163" i="10"/>
  <c r="J163" i="10"/>
  <c r="BF163" i="10" s="1"/>
  <c r="BI162" i="10"/>
  <c r="BH162" i="10"/>
  <c r="BG162" i="10"/>
  <c r="BE162" i="10"/>
  <c r="T162" i="10"/>
  <c r="R162" i="10"/>
  <c r="P162" i="10"/>
  <c r="BK162" i="10"/>
  <c r="J162" i="10"/>
  <c r="BF162" i="10" s="1"/>
  <c r="BI161" i="10"/>
  <c r="BH161" i="10"/>
  <c r="BG161" i="10"/>
  <c r="BE161" i="10"/>
  <c r="T161" i="10"/>
  <c r="R161" i="10"/>
  <c r="P161" i="10"/>
  <c r="BK161" i="10"/>
  <c r="J161" i="10"/>
  <c r="BF161" i="10"/>
  <c r="BI160" i="10"/>
  <c r="BH160" i="10"/>
  <c r="BG160" i="10"/>
  <c r="BE160" i="10"/>
  <c r="T160" i="10"/>
  <c r="R160" i="10"/>
  <c r="P160" i="10"/>
  <c r="BK160" i="10"/>
  <c r="J160" i="10"/>
  <c r="BF160" i="10"/>
  <c r="BI159" i="10"/>
  <c r="BH159" i="10"/>
  <c r="BG159" i="10"/>
  <c r="BE159" i="10"/>
  <c r="T159" i="10"/>
  <c r="R159" i="10"/>
  <c r="P159" i="10"/>
  <c r="BK159" i="10"/>
  <c r="J159" i="10"/>
  <c r="BF159" i="10"/>
  <c r="BI158" i="10"/>
  <c r="BH158" i="10"/>
  <c r="BG158" i="10"/>
  <c r="BE158" i="10"/>
  <c r="T158" i="10"/>
  <c r="R158" i="10"/>
  <c r="P158" i="10"/>
  <c r="BK158" i="10"/>
  <c r="J158" i="10"/>
  <c r="BF158" i="10" s="1"/>
  <c r="BI157" i="10"/>
  <c r="BH157" i="10"/>
  <c r="BG157" i="10"/>
  <c r="BE157" i="10"/>
  <c r="T157" i="10"/>
  <c r="R157" i="10"/>
  <c r="P157" i="10"/>
  <c r="BK157" i="10"/>
  <c r="J157" i="10"/>
  <c r="BF157" i="10"/>
  <c r="BI156" i="10"/>
  <c r="BH156" i="10"/>
  <c r="BG156" i="10"/>
  <c r="BE156" i="10"/>
  <c r="T156" i="10"/>
  <c r="T155" i="10"/>
  <c r="R156" i="10"/>
  <c r="P156" i="10"/>
  <c r="P155" i="10" s="1"/>
  <c r="BK156" i="10"/>
  <c r="J156" i="10"/>
  <c r="BF156" i="10" s="1"/>
  <c r="BI154" i="10"/>
  <c r="BH154" i="10"/>
  <c r="BG154" i="10"/>
  <c r="BE154" i="10"/>
  <c r="T154" i="10"/>
  <c r="R154" i="10"/>
  <c r="P154" i="10"/>
  <c r="BK154" i="10"/>
  <c r="J154" i="10"/>
  <c r="BF154" i="10" s="1"/>
  <c r="BI153" i="10"/>
  <c r="BH153" i="10"/>
  <c r="BG153" i="10"/>
  <c r="BE153" i="10"/>
  <c r="T153" i="10"/>
  <c r="R153" i="10"/>
  <c r="P153" i="10"/>
  <c r="BK153" i="10"/>
  <c r="J153" i="10"/>
  <c r="BF153" i="10"/>
  <c r="BI152" i="10"/>
  <c r="BH152" i="10"/>
  <c r="BG152" i="10"/>
  <c r="BE152" i="10"/>
  <c r="T152" i="10"/>
  <c r="R152" i="10"/>
  <c r="P152" i="10"/>
  <c r="BK152" i="10"/>
  <c r="J152" i="10"/>
  <c r="BF152" i="10" s="1"/>
  <c r="BI151" i="10"/>
  <c r="BH151" i="10"/>
  <c r="BG151" i="10"/>
  <c r="BE151" i="10"/>
  <c r="T151" i="10"/>
  <c r="R151" i="10"/>
  <c r="P151" i="10"/>
  <c r="BK151" i="10"/>
  <c r="J151" i="10"/>
  <c r="BF151" i="10"/>
  <c r="BI150" i="10"/>
  <c r="BH150" i="10"/>
  <c r="BG150" i="10"/>
  <c r="BE150" i="10"/>
  <c r="T150" i="10"/>
  <c r="R150" i="10"/>
  <c r="P150" i="10"/>
  <c r="BK150" i="10"/>
  <c r="J150" i="10"/>
  <c r="BF150" i="10"/>
  <c r="BI149" i="10"/>
  <c r="BH149" i="10"/>
  <c r="BG149" i="10"/>
  <c r="BE149" i="10"/>
  <c r="T149" i="10"/>
  <c r="R149" i="10"/>
  <c r="R145" i="10" s="1"/>
  <c r="P149" i="10"/>
  <c r="P145" i="10" s="1"/>
  <c r="P144" i="10" s="1"/>
  <c r="BK149" i="10"/>
  <c r="J149" i="10"/>
  <c r="BF149" i="10"/>
  <c r="BI148" i="10"/>
  <c r="BH148" i="10"/>
  <c r="BG148" i="10"/>
  <c r="BE148" i="10"/>
  <c r="T148" i="10"/>
  <c r="R148" i="10"/>
  <c r="P148" i="10"/>
  <c r="BK148" i="10"/>
  <c r="J148" i="10"/>
  <c r="BF148" i="10" s="1"/>
  <c r="BI147" i="10"/>
  <c r="BH147" i="10"/>
  <c r="BG147" i="10"/>
  <c r="BE147" i="10"/>
  <c r="T147" i="10"/>
  <c r="R147" i="10"/>
  <c r="P147" i="10"/>
  <c r="BK147" i="10"/>
  <c r="J147" i="10"/>
  <c r="BF147" i="10"/>
  <c r="BI146" i="10"/>
  <c r="BH146" i="10"/>
  <c r="BG146" i="10"/>
  <c r="BE146" i="10"/>
  <c r="T146" i="10"/>
  <c r="T145" i="10"/>
  <c r="T144" i="10" s="1"/>
  <c r="R146" i="10"/>
  <c r="P146" i="10"/>
  <c r="BK146" i="10"/>
  <c r="J146" i="10"/>
  <c r="BF146" i="10"/>
  <c r="BI143" i="10"/>
  <c r="BH143" i="10"/>
  <c r="BG143" i="10"/>
  <c r="BE143" i="10"/>
  <c r="T143" i="10"/>
  <c r="R143" i="10"/>
  <c r="P143" i="10"/>
  <c r="BK143" i="10"/>
  <c r="BK135" i="10" s="1"/>
  <c r="J135" i="10" s="1"/>
  <c r="J100" i="10" s="1"/>
  <c r="J143" i="10"/>
  <c r="BF143" i="10"/>
  <c r="BI141" i="10"/>
  <c r="BH141" i="10"/>
  <c r="BG141" i="10"/>
  <c r="BE141" i="10"/>
  <c r="T141" i="10"/>
  <c r="T135" i="10" s="1"/>
  <c r="R141" i="10"/>
  <c r="P141" i="10"/>
  <c r="BK141" i="10"/>
  <c r="J141" i="10"/>
  <c r="BF141" i="10"/>
  <c r="BI140" i="10"/>
  <c r="BH140" i="10"/>
  <c r="BG140" i="10"/>
  <c r="BE140" i="10"/>
  <c r="T140" i="10"/>
  <c r="R140" i="10"/>
  <c r="R135" i="10" s="1"/>
  <c r="P140" i="10"/>
  <c r="BK140" i="10"/>
  <c r="J140" i="10"/>
  <c r="BF140" i="10"/>
  <c r="BI138" i="10"/>
  <c r="BH138" i="10"/>
  <c r="BG138" i="10"/>
  <c r="BE138" i="10"/>
  <c r="T138" i="10"/>
  <c r="R138" i="10"/>
  <c r="P138" i="10"/>
  <c r="BK138" i="10"/>
  <c r="J138" i="10"/>
  <c r="BF138" i="10" s="1"/>
  <c r="BI137" i="10"/>
  <c r="BH137" i="10"/>
  <c r="BG137" i="10"/>
  <c r="BE137" i="10"/>
  <c r="T137" i="10"/>
  <c r="R137" i="10"/>
  <c r="P137" i="10"/>
  <c r="BK137" i="10"/>
  <c r="J137" i="10"/>
  <c r="BF137" i="10"/>
  <c r="BI136" i="10"/>
  <c r="BH136" i="10"/>
  <c r="BG136" i="10"/>
  <c r="BE136" i="10"/>
  <c r="T136" i="10"/>
  <c r="R136" i="10"/>
  <c r="P136" i="10"/>
  <c r="BK136" i="10"/>
  <c r="J136" i="10"/>
  <c r="BF136" i="10" s="1"/>
  <c r="BI134" i="10"/>
  <c r="BH134" i="10"/>
  <c r="BG134" i="10"/>
  <c r="BE134" i="10"/>
  <c r="T134" i="10"/>
  <c r="R134" i="10"/>
  <c r="P134" i="10"/>
  <c r="BK134" i="10"/>
  <c r="J134" i="10"/>
  <c r="BF134" i="10" s="1"/>
  <c r="BI133" i="10"/>
  <c r="BH133" i="10"/>
  <c r="BG133" i="10"/>
  <c r="BE133" i="10"/>
  <c r="T133" i="10"/>
  <c r="R133" i="10"/>
  <c r="P133" i="10"/>
  <c r="BK133" i="10"/>
  <c r="J133" i="10"/>
  <c r="BF133" i="10"/>
  <c r="BI132" i="10"/>
  <c r="BH132" i="10"/>
  <c r="BG132" i="10"/>
  <c r="BE132" i="10"/>
  <c r="T132" i="10"/>
  <c r="T131" i="10"/>
  <c r="R132" i="10"/>
  <c r="R131" i="10"/>
  <c r="P132" i="10"/>
  <c r="P131" i="10" s="1"/>
  <c r="BK132" i="10"/>
  <c r="BK131" i="10"/>
  <c r="J131" i="10"/>
  <c r="J99" i="10" s="1"/>
  <c r="J132" i="10"/>
  <c r="BF132" i="10" s="1"/>
  <c r="BI130" i="10"/>
  <c r="BH130" i="10"/>
  <c r="BG130" i="10"/>
  <c r="BE130" i="10"/>
  <c r="T130" i="10"/>
  <c r="R130" i="10"/>
  <c r="P130" i="10"/>
  <c r="BK130" i="10"/>
  <c r="J130" i="10"/>
  <c r="BF130" i="10" s="1"/>
  <c r="BI129" i="10"/>
  <c r="BH129" i="10"/>
  <c r="BG129" i="10"/>
  <c r="BE129" i="10"/>
  <c r="T129" i="10"/>
  <c r="R129" i="10"/>
  <c r="P129" i="10"/>
  <c r="BK129" i="10"/>
  <c r="J129" i="10"/>
  <c r="BF129" i="10"/>
  <c r="BI128" i="10"/>
  <c r="BH128" i="10"/>
  <c r="BG128" i="10"/>
  <c r="BE128" i="10"/>
  <c r="T128" i="10"/>
  <c r="R128" i="10"/>
  <c r="P128" i="10"/>
  <c r="BK128" i="10"/>
  <c r="J128" i="10"/>
  <c r="BF128" i="10" s="1"/>
  <c r="BI127" i="10"/>
  <c r="BH127" i="10"/>
  <c r="BG127" i="10"/>
  <c r="F35" i="10"/>
  <c r="BB103" i="1" s="1"/>
  <c r="BE127" i="10"/>
  <c r="T127" i="10"/>
  <c r="T126" i="10" s="1"/>
  <c r="R127" i="10"/>
  <c r="R126" i="10"/>
  <c r="P127" i="10"/>
  <c r="P126" i="10" s="1"/>
  <c r="BK127" i="10"/>
  <c r="BK126" i="10" s="1"/>
  <c r="J127" i="10"/>
  <c r="BF127" i="10"/>
  <c r="J121" i="10"/>
  <c r="J120" i="10"/>
  <c r="F120" i="10"/>
  <c r="F118" i="10"/>
  <c r="E116" i="10"/>
  <c r="J92" i="10"/>
  <c r="J91" i="10"/>
  <c r="F91" i="10"/>
  <c r="F89" i="10"/>
  <c r="E87" i="10"/>
  <c r="F92" i="10"/>
  <c r="F121" i="10"/>
  <c r="J89" i="10"/>
  <c r="J118" i="10"/>
  <c r="E7" i="10"/>
  <c r="E114" i="10"/>
  <c r="E85" i="10"/>
  <c r="J37" i="9"/>
  <c r="J36" i="9"/>
  <c r="AY102" i="1"/>
  <c r="J35" i="9"/>
  <c r="AX102" i="1" s="1"/>
  <c r="BI153" i="9"/>
  <c r="BH153" i="9"/>
  <c r="BG153" i="9"/>
  <c r="BE153" i="9"/>
  <c r="T153" i="9"/>
  <c r="R153" i="9"/>
  <c r="P153" i="9"/>
  <c r="BK153" i="9"/>
  <c r="BK151" i="9" s="1"/>
  <c r="J151" i="9" s="1"/>
  <c r="J101" i="9" s="1"/>
  <c r="J153" i="9"/>
  <c r="BF153" i="9"/>
  <c r="BI152" i="9"/>
  <c r="BH152" i="9"/>
  <c r="BG152" i="9"/>
  <c r="BE152" i="9"/>
  <c r="T152" i="9"/>
  <c r="T151" i="9" s="1"/>
  <c r="R152" i="9"/>
  <c r="R151" i="9"/>
  <c r="P152" i="9"/>
  <c r="P151" i="9"/>
  <c r="BK152" i="9"/>
  <c r="J152" i="9"/>
  <c r="BF152" i="9"/>
  <c r="BI150" i="9"/>
  <c r="BH150" i="9"/>
  <c r="BG150" i="9"/>
  <c r="BE150" i="9"/>
  <c r="T150" i="9"/>
  <c r="R150" i="9"/>
  <c r="P150" i="9"/>
  <c r="BK150" i="9"/>
  <c r="J150" i="9"/>
  <c r="BF150" i="9" s="1"/>
  <c r="BI149" i="9"/>
  <c r="BH149" i="9"/>
  <c r="BG149" i="9"/>
  <c r="BE149" i="9"/>
  <c r="T149" i="9"/>
  <c r="R149" i="9"/>
  <c r="P149" i="9"/>
  <c r="BK149" i="9"/>
  <c r="J149" i="9"/>
  <c r="BF149" i="9"/>
  <c r="BI148" i="9"/>
  <c r="BH148" i="9"/>
  <c r="BG148" i="9"/>
  <c r="BE148" i="9"/>
  <c r="T148" i="9"/>
  <c r="R148" i="9"/>
  <c r="P148" i="9"/>
  <c r="BK148" i="9"/>
  <c r="J148" i="9"/>
  <c r="BF148" i="9"/>
  <c r="BI147" i="9"/>
  <c r="BH147" i="9"/>
  <c r="BG147" i="9"/>
  <c r="BE147" i="9"/>
  <c r="T147" i="9"/>
  <c r="R147" i="9"/>
  <c r="P147" i="9"/>
  <c r="BK147" i="9"/>
  <c r="J147" i="9"/>
  <c r="BF147" i="9"/>
  <c r="BI146" i="9"/>
  <c r="BH146" i="9"/>
  <c r="BG146" i="9"/>
  <c r="BE146" i="9"/>
  <c r="T146" i="9"/>
  <c r="R146" i="9"/>
  <c r="P146" i="9"/>
  <c r="BK146" i="9"/>
  <c r="J146" i="9"/>
  <c r="BF146" i="9" s="1"/>
  <c r="BI145" i="9"/>
  <c r="BH145" i="9"/>
  <c r="BG145" i="9"/>
  <c r="BE145" i="9"/>
  <c r="T145" i="9"/>
  <c r="R145" i="9"/>
  <c r="P145" i="9"/>
  <c r="BK145" i="9"/>
  <c r="J145" i="9"/>
  <c r="BF145" i="9"/>
  <c r="BI144" i="9"/>
  <c r="BH144" i="9"/>
  <c r="BG144" i="9"/>
  <c r="BE144" i="9"/>
  <c r="T144" i="9"/>
  <c r="R144" i="9"/>
  <c r="P144" i="9"/>
  <c r="BK144" i="9"/>
  <c r="J144" i="9"/>
  <c r="BF144" i="9"/>
  <c r="BI143" i="9"/>
  <c r="BH143" i="9"/>
  <c r="BG143" i="9"/>
  <c r="BE143" i="9"/>
  <c r="T143" i="9"/>
  <c r="R143" i="9"/>
  <c r="P143" i="9"/>
  <c r="BK143" i="9"/>
  <c r="J143" i="9"/>
  <c r="BF143" i="9"/>
  <c r="BI142" i="9"/>
  <c r="BH142" i="9"/>
  <c r="BG142" i="9"/>
  <c r="BE142" i="9"/>
  <c r="T142" i="9"/>
  <c r="R142" i="9"/>
  <c r="P142" i="9"/>
  <c r="BK142" i="9"/>
  <c r="J142" i="9"/>
  <c r="BF142" i="9"/>
  <c r="BI141" i="9"/>
  <c r="BH141" i="9"/>
  <c r="BG141" i="9"/>
  <c r="BE141" i="9"/>
  <c r="T141" i="9"/>
  <c r="R141" i="9"/>
  <c r="P141" i="9"/>
  <c r="BK141" i="9"/>
  <c r="J141" i="9"/>
  <c r="BF141" i="9"/>
  <c r="BI140" i="9"/>
  <c r="BH140" i="9"/>
  <c r="BG140" i="9"/>
  <c r="BE140" i="9"/>
  <c r="T140" i="9"/>
  <c r="R140" i="9"/>
  <c r="P140" i="9"/>
  <c r="BK140" i="9"/>
  <c r="J140" i="9"/>
  <c r="BF140" i="9" s="1"/>
  <c r="BI139" i="9"/>
  <c r="BH139" i="9"/>
  <c r="BG139" i="9"/>
  <c r="BE139" i="9"/>
  <c r="T139" i="9"/>
  <c r="R139" i="9"/>
  <c r="P139" i="9"/>
  <c r="BK139" i="9"/>
  <c r="J139" i="9"/>
  <c r="BF139" i="9"/>
  <c r="BI138" i="9"/>
  <c r="BH138" i="9"/>
  <c r="BG138" i="9"/>
  <c r="BE138" i="9"/>
  <c r="T138" i="9"/>
  <c r="R138" i="9"/>
  <c r="P138" i="9"/>
  <c r="BK138" i="9"/>
  <c r="J138" i="9"/>
  <c r="BF138" i="9"/>
  <c r="BI137" i="9"/>
  <c r="BH137" i="9"/>
  <c r="BG137" i="9"/>
  <c r="BE137" i="9"/>
  <c r="T137" i="9"/>
  <c r="R137" i="9"/>
  <c r="P137" i="9"/>
  <c r="BK137" i="9"/>
  <c r="J137" i="9"/>
  <c r="BF137" i="9"/>
  <c r="BI136" i="9"/>
  <c r="BH136" i="9"/>
  <c r="BG136" i="9"/>
  <c r="BE136" i="9"/>
  <c r="T136" i="9"/>
  <c r="R136" i="9"/>
  <c r="P136" i="9"/>
  <c r="BK136" i="9"/>
  <c r="J136" i="9"/>
  <c r="BF136" i="9"/>
  <c r="BI135" i="9"/>
  <c r="BH135" i="9"/>
  <c r="BG135" i="9"/>
  <c r="BE135" i="9"/>
  <c r="T135" i="9"/>
  <c r="R135" i="9"/>
  <c r="P135" i="9"/>
  <c r="BK135" i="9"/>
  <c r="J135" i="9"/>
  <c r="BF135" i="9"/>
  <c r="BI134" i="9"/>
  <c r="BH134" i="9"/>
  <c r="BG134" i="9"/>
  <c r="BE134" i="9"/>
  <c r="T134" i="9"/>
  <c r="R134" i="9"/>
  <c r="P134" i="9"/>
  <c r="BK134" i="9"/>
  <c r="J134" i="9"/>
  <c r="BF134" i="9" s="1"/>
  <c r="BI133" i="9"/>
  <c r="BH133" i="9"/>
  <c r="BG133" i="9"/>
  <c r="BE133" i="9"/>
  <c r="F33" i="9" s="1"/>
  <c r="AZ102" i="1" s="1"/>
  <c r="T133" i="9"/>
  <c r="R133" i="9"/>
  <c r="P133" i="9"/>
  <c r="BK133" i="9"/>
  <c r="J133" i="9"/>
  <c r="BF133" i="9"/>
  <c r="BI132" i="9"/>
  <c r="BH132" i="9"/>
  <c r="BG132" i="9"/>
  <c r="BE132" i="9"/>
  <c r="T132" i="9"/>
  <c r="R132" i="9"/>
  <c r="R127" i="9" s="1"/>
  <c r="R126" i="9" s="1"/>
  <c r="P132" i="9"/>
  <c r="BK132" i="9"/>
  <c r="J132" i="9"/>
  <c r="BF132" i="9"/>
  <c r="BI131" i="9"/>
  <c r="BH131" i="9"/>
  <c r="BG131" i="9"/>
  <c r="BE131" i="9"/>
  <c r="T131" i="9"/>
  <c r="R131" i="9"/>
  <c r="P131" i="9"/>
  <c r="BK131" i="9"/>
  <c r="J131" i="9"/>
  <c r="BF131" i="9"/>
  <c r="BI130" i="9"/>
  <c r="BH130" i="9"/>
  <c r="BG130" i="9"/>
  <c r="BE130" i="9"/>
  <c r="T130" i="9"/>
  <c r="R130" i="9"/>
  <c r="P130" i="9"/>
  <c r="BK130" i="9"/>
  <c r="J130" i="9"/>
  <c r="BF130" i="9"/>
  <c r="F34" i="9" s="1"/>
  <c r="BA102" i="1" s="1"/>
  <c r="BI129" i="9"/>
  <c r="BH129" i="9"/>
  <c r="BG129" i="9"/>
  <c r="BE129" i="9"/>
  <c r="T129" i="9"/>
  <c r="R129" i="9"/>
  <c r="P129" i="9"/>
  <c r="BK129" i="9"/>
  <c r="J129" i="9"/>
  <c r="BF129" i="9"/>
  <c r="BI128" i="9"/>
  <c r="BH128" i="9"/>
  <c r="BG128" i="9"/>
  <c r="BE128" i="9"/>
  <c r="T128" i="9"/>
  <c r="R128" i="9"/>
  <c r="P128" i="9"/>
  <c r="BK128" i="9"/>
  <c r="J128" i="9"/>
  <c r="BF128" i="9"/>
  <c r="BI125" i="9"/>
  <c r="BH125" i="9"/>
  <c r="BG125" i="9"/>
  <c r="BE125" i="9"/>
  <c r="T125" i="9"/>
  <c r="R125" i="9"/>
  <c r="P125" i="9"/>
  <c r="BK125" i="9"/>
  <c r="J125" i="9"/>
  <c r="BF125" i="9"/>
  <c r="BI124" i="9"/>
  <c r="F37" i="9" s="1"/>
  <c r="BD102" i="1" s="1"/>
  <c r="BH124" i="9"/>
  <c r="BG124" i="9"/>
  <c r="BE124" i="9"/>
  <c r="T124" i="9"/>
  <c r="T123" i="9"/>
  <c r="T122" i="9" s="1"/>
  <c r="R124" i="9"/>
  <c r="R123" i="9"/>
  <c r="R122" i="9" s="1"/>
  <c r="P124" i="9"/>
  <c r="P123" i="9"/>
  <c r="P122" i="9"/>
  <c r="BK124" i="9"/>
  <c r="BK123" i="9" s="1"/>
  <c r="BK122" i="9" s="1"/>
  <c r="J123" i="9"/>
  <c r="J98" i="9" s="1"/>
  <c r="J124" i="9"/>
  <c r="BF124" i="9" s="1"/>
  <c r="J118" i="9"/>
  <c r="J117" i="9"/>
  <c r="F117" i="9"/>
  <c r="F115" i="9"/>
  <c r="E113" i="9"/>
  <c r="J92" i="9"/>
  <c r="J91" i="9"/>
  <c r="F91" i="9"/>
  <c r="F89" i="9"/>
  <c r="E87" i="9"/>
  <c r="F118" i="9"/>
  <c r="J115" i="9"/>
  <c r="J89" i="9"/>
  <c r="E7" i="9"/>
  <c r="E85" i="9" s="1"/>
  <c r="E111" i="9"/>
  <c r="J37" i="8"/>
  <c r="J36" i="8"/>
  <c r="AY101" i="1"/>
  <c r="J35" i="8"/>
  <c r="AX101" i="1"/>
  <c r="BI174" i="8"/>
  <c r="BH174" i="8"/>
  <c r="BG174" i="8"/>
  <c r="BE174" i="8"/>
  <c r="T174" i="8"/>
  <c r="T173" i="8"/>
  <c r="R174" i="8"/>
  <c r="R173" i="8"/>
  <c r="P174" i="8"/>
  <c r="P173" i="8"/>
  <c r="BK174" i="8"/>
  <c r="BK173" i="8"/>
  <c r="J173" i="8"/>
  <c r="J104" i="8" s="1"/>
  <c r="J174" i="8"/>
  <c r="BF174" i="8" s="1"/>
  <c r="BI172" i="8"/>
  <c r="BH172" i="8"/>
  <c r="BG172" i="8"/>
  <c r="BE172" i="8"/>
  <c r="T172" i="8"/>
  <c r="R172" i="8"/>
  <c r="P172" i="8"/>
  <c r="BK172" i="8"/>
  <c r="J172" i="8"/>
  <c r="BF172" i="8" s="1"/>
  <c r="BI171" i="8"/>
  <c r="BH171" i="8"/>
  <c r="BG171" i="8"/>
  <c r="BE171" i="8"/>
  <c r="T171" i="8"/>
  <c r="R171" i="8"/>
  <c r="P171" i="8"/>
  <c r="BK171" i="8"/>
  <c r="J171" i="8"/>
  <c r="BF171" i="8"/>
  <c r="BI170" i="8"/>
  <c r="BH170" i="8"/>
  <c r="BG170" i="8"/>
  <c r="BE170" i="8"/>
  <c r="T170" i="8"/>
  <c r="R170" i="8"/>
  <c r="P170" i="8"/>
  <c r="BK170" i="8"/>
  <c r="J170" i="8"/>
  <c r="BF170" i="8"/>
  <c r="BI169" i="8"/>
  <c r="BH169" i="8"/>
  <c r="BG169" i="8"/>
  <c r="BE169" i="8"/>
  <c r="T169" i="8"/>
  <c r="R169" i="8"/>
  <c r="P169" i="8"/>
  <c r="BK169" i="8"/>
  <c r="J169" i="8"/>
  <c r="BF169" i="8"/>
  <c r="BI168" i="8"/>
  <c r="BH168" i="8"/>
  <c r="BG168" i="8"/>
  <c r="BE168" i="8"/>
  <c r="T168" i="8"/>
  <c r="T157" i="8" s="1"/>
  <c r="R168" i="8"/>
  <c r="P168" i="8"/>
  <c r="BK168" i="8"/>
  <c r="J168" i="8"/>
  <c r="BF168" i="8"/>
  <c r="BI167" i="8"/>
  <c r="BH167" i="8"/>
  <c r="BG167" i="8"/>
  <c r="BE167" i="8"/>
  <c r="T167" i="8"/>
  <c r="R167" i="8"/>
  <c r="P167" i="8"/>
  <c r="BK167" i="8"/>
  <c r="J167" i="8"/>
  <c r="BF167" i="8"/>
  <c r="BI166" i="8"/>
  <c r="BH166" i="8"/>
  <c r="BG166" i="8"/>
  <c r="BE166" i="8"/>
  <c r="T166" i="8"/>
  <c r="R166" i="8"/>
  <c r="P166" i="8"/>
  <c r="BK166" i="8"/>
  <c r="J166" i="8"/>
  <c r="BF166" i="8" s="1"/>
  <c r="BI165" i="8"/>
  <c r="BH165" i="8"/>
  <c r="BG165" i="8"/>
  <c r="BE165" i="8"/>
  <c r="T165" i="8"/>
  <c r="R165" i="8"/>
  <c r="P165" i="8"/>
  <c r="BK165" i="8"/>
  <c r="J165" i="8"/>
  <c r="BF165" i="8"/>
  <c r="BI164" i="8"/>
  <c r="BH164" i="8"/>
  <c r="BG164" i="8"/>
  <c r="BE164" i="8"/>
  <c r="T164" i="8"/>
  <c r="R164" i="8"/>
  <c r="P164" i="8"/>
  <c r="BK164" i="8"/>
  <c r="J164" i="8"/>
  <c r="BF164" i="8"/>
  <c r="BI163" i="8"/>
  <c r="BH163" i="8"/>
  <c r="BG163" i="8"/>
  <c r="BE163" i="8"/>
  <c r="T163" i="8"/>
  <c r="R163" i="8"/>
  <c r="P163" i="8"/>
  <c r="BK163" i="8"/>
  <c r="BK157" i="8" s="1"/>
  <c r="J163" i="8"/>
  <c r="BF163" i="8"/>
  <c r="BI162" i="8"/>
  <c r="BH162" i="8"/>
  <c r="BG162" i="8"/>
  <c r="BE162" i="8"/>
  <c r="T162" i="8"/>
  <c r="R162" i="8"/>
  <c r="P162" i="8"/>
  <c r="BK162" i="8"/>
  <c r="J162" i="8"/>
  <c r="BF162" i="8"/>
  <c r="BI161" i="8"/>
  <c r="BH161" i="8"/>
  <c r="BG161" i="8"/>
  <c r="BE161" i="8"/>
  <c r="T161" i="8"/>
  <c r="R161" i="8"/>
  <c r="P161" i="8"/>
  <c r="BK161" i="8"/>
  <c r="J161" i="8"/>
  <c r="BF161" i="8"/>
  <c r="BI160" i="8"/>
  <c r="BH160" i="8"/>
  <c r="BG160" i="8"/>
  <c r="BE160" i="8"/>
  <c r="T160" i="8"/>
  <c r="R160" i="8"/>
  <c r="R157" i="8" s="1"/>
  <c r="P160" i="8"/>
  <c r="BK160" i="8"/>
  <c r="J160" i="8"/>
  <c r="BF160" i="8" s="1"/>
  <c r="BI159" i="8"/>
  <c r="BH159" i="8"/>
  <c r="BG159" i="8"/>
  <c r="BE159" i="8"/>
  <c r="T159" i="8"/>
  <c r="R159" i="8"/>
  <c r="P159" i="8"/>
  <c r="BK159" i="8"/>
  <c r="J159" i="8"/>
  <c r="BF159" i="8"/>
  <c r="BI158" i="8"/>
  <c r="BH158" i="8"/>
  <c r="BG158" i="8"/>
  <c r="BE158" i="8"/>
  <c r="T158" i="8"/>
  <c r="R158" i="8"/>
  <c r="P158" i="8"/>
  <c r="BK158" i="8"/>
  <c r="J157" i="8"/>
  <c r="J103" i="8" s="1"/>
  <c r="J158" i="8"/>
  <c r="BF158" i="8" s="1"/>
  <c r="BI156" i="8"/>
  <c r="BH156" i="8"/>
  <c r="BG156" i="8"/>
  <c r="BE156" i="8"/>
  <c r="T156" i="8"/>
  <c r="R156" i="8"/>
  <c r="P156" i="8"/>
  <c r="BK156" i="8"/>
  <c r="J156" i="8"/>
  <c r="BF156" i="8" s="1"/>
  <c r="BI155" i="8"/>
  <c r="BH155" i="8"/>
  <c r="BG155" i="8"/>
  <c r="BE155" i="8"/>
  <c r="T155" i="8"/>
  <c r="R155" i="8"/>
  <c r="P155" i="8"/>
  <c r="BK155" i="8"/>
  <c r="J155" i="8"/>
  <c r="BF155" i="8"/>
  <c r="BI154" i="8"/>
  <c r="BH154" i="8"/>
  <c r="BG154" i="8"/>
  <c r="BE154" i="8"/>
  <c r="T154" i="8"/>
  <c r="R154" i="8"/>
  <c r="P154" i="8"/>
  <c r="BK154" i="8"/>
  <c r="J154" i="8"/>
  <c r="BF154" i="8"/>
  <c r="BI153" i="8"/>
  <c r="BH153" i="8"/>
  <c r="BG153" i="8"/>
  <c r="BE153" i="8"/>
  <c r="T153" i="8"/>
  <c r="R153" i="8"/>
  <c r="P153" i="8"/>
  <c r="BK153" i="8"/>
  <c r="J153" i="8"/>
  <c r="BF153" i="8"/>
  <c r="BI152" i="8"/>
  <c r="BH152" i="8"/>
  <c r="BG152" i="8"/>
  <c r="BE152" i="8"/>
  <c r="T152" i="8"/>
  <c r="T146" i="8" s="1"/>
  <c r="R152" i="8"/>
  <c r="P152" i="8"/>
  <c r="BK152" i="8"/>
  <c r="J152" i="8"/>
  <c r="BF152" i="8"/>
  <c r="BI151" i="8"/>
  <c r="BH151" i="8"/>
  <c r="BG151" i="8"/>
  <c r="BE151" i="8"/>
  <c r="T151" i="8"/>
  <c r="R151" i="8"/>
  <c r="P151" i="8"/>
  <c r="P146" i="8" s="1"/>
  <c r="BK151" i="8"/>
  <c r="J151" i="8"/>
  <c r="BF151" i="8"/>
  <c r="BI150" i="8"/>
  <c r="BH150" i="8"/>
  <c r="BG150" i="8"/>
  <c r="BE150" i="8"/>
  <c r="T150" i="8"/>
  <c r="R150" i="8"/>
  <c r="P150" i="8"/>
  <c r="BK150" i="8"/>
  <c r="J150" i="8"/>
  <c r="BF150" i="8" s="1"/>
  <c r="BI149" i="8"/>
  <c r="BH149" i="8"/>
  <c r="BG149" i="8"/>
  <c r="BE149" i="8"/>
  <c r="T149" i="8"/>
  <c r="R149" i="8"/>
  <c r="P149" i="8"/>
  <c r="BK149" i="8"/>
  <c r="J149" i="8"/>
  <c r="BF149" i="8"/>
  <c r="BI148" i="8"/>
  <c r="BH148" i="8"/>
  <c r="BG148" i="8"/>
  <c r="BE148" i="8"/>
  <c r="T148" i="8"/>
  <c r="R148" i="8"/>
  <c r="P148" i="8"/>
  <c r="BK148" i="8"/>
  <c r="J148" i="8"/>
  <c r="BF148" i="8"/>
  <c r="BI147" i="8"/>
  <c r="BH147" i="8"/>
  <c r="BG147" i="8"/>
  <c r="BE147" i="8"/>
  <c r="T147" i="8"/>
  <c r="R147" i="8"/>
  <c r="P147" i="8"/>
  <c r="BK147" i="8"/>
  <c r="BK146" i="8"/>
  <c r="J147" i="8"/>
  <c r="BF147" i="8"/>
  <c r="BI144" i="8"/>
  <c r="BH144" i="8"/>
  <c r="BG144" i="8"/>
  <c r="BE144" i="8"/>
  <c r="T144" i="8"/>
  <c r="R144" i="8"/>
  <c r="P144" i="8"/>
  <c r="BK144" i="8"/>
  <c r="J144" i="8"/>
  <c r="BF144" i="8"/>
  <c r="BI142" i="8"/>
  <c r="BH142" i="8"/>
  <c r="BG142" i="8"/>
  <c r="BE142" i="8"/>
  <c r="T142" i="8"/>
  <c r="R142" i="8"/>
  <c r="P142" i="8"/>
  <c r="P135" i="8" s="1"/>
  <c r="BK142" i="8"/>
  <c r="J142" i="8"/>
  <c r="BF142" i="8"/>
  <c r="BI141" i="8"/>
  <c r="BH141" i="8"/>
  <c r="BG141" i="8"/>
  <c r="BE141" i="8"/>
  <c r="T141" i="8"/>
  <c r="R141" i="8"/>
  <c r="P141" i="8"/>
  <c r="BK141" i="8"/>
  <c r="J141" i="8"/>
  <c r="BF141" i="8" s="1"/>
  <c r="BI139" i="8"/>
  <c r="BH139" i="8"/>
  <c r="BG139" i="8"/>
  <c r="BE139" i="8"/>
  <c r="T139" i="8"/>
  <c r="R139" i="8"/>
  <c r="P139" i="8"/>
  <c r="BK139" i="8"/>
  <c r="J139" i="8"/>
  <c r="BF139" i="8"/>
  <c r="BI138" i="8"/>
  <c r="BH138" i="8"/>
  <c r="BG138" i="8"/>
  <c r="BE138" i="8"/>
  <c r="T138" i="8"/>
  <c r="R138" i="8"/>
  <c r="R135" i="8" s="1"/>
  <c r="P138" i="8"/>
  <c r="BK138" i="8"/>
  <c r="J138" i="8"/>
  <c r="BF138" i="8"/>
  <c r="BI137" i="8"/>
  <c r="BH137" i="8"/>
  <c r="BG137" i="8"/>
  <c r="BE137" i="8"/>
  <c r="T137" i="8"/>
  <c r="R137" i="8"/>
  <c r="P137" i="8"/>
  <c r="BK137" i="8"/>
  <c r="BK135" i="8" s="1"/>
  <c r="J135" i="8" s="1"/>
  <c r="J100" i="8" s="1"/>
  <c r="J137" i="8"/>
  <c r="BF137" i="8"/>
  <c r="BI136" i="8"/>
  <c r="BH136" i="8"/>
  <c r="BG136" i="8"/>
  <c r="BE136" i="8"/>
  <c r="T136" i="8"/>
  <c r="R136" i="8"/>
  <c r="P136" i="8"/>
  <c r="BK136" i="8"/>
  <c r="J136" i="8"/>
  <c r="BF136" i="8" s="1"/>
  <c r="BI134" i="8"/>
  <c r="BH134" i="8"/>
  <c r="BG134" i="8"/>
  <c r="BE134" i="8"/>
  <c r="T134" i="8"/>
  <c r="R134" i="8"/>
  <c r="R131" i="8" s="1"/>
  <c r="P134" i="8"/>
  <c r="BK134" i="8"/>
  <c r="J134" i="8"/>
  <c r="BF134" i="8"/>
  <c r="BI133" i="8"/>
  <c r="BH133" i="8"/>
  <c r="BG133" i="8"/>
  <c r="BE133" i="8"/>
  <c r="T133" i="8"/>
  <c r="R133" i="8"/>
  <c r="P133" i="8"/>
  <c r="BK133" i="8"/>
  <c r="BK131" i="8" s="1"/>
  <c r="J131" i="8" s="1"/>
  <c r="J99" i="8" s="1"/>
  <c r="J133" i="8"/>
  <c r="BF133" i="8"/>
  <c r="BI132" i="8"/>
  <c r="BH132" i="8"/>
  <c r="BG132" i="8"/>
  <c r="BE132" i="8"/>
  <c r="T132" i="8"/>
  <c r="T131" i="8" s="1"/>
  <c r="R132" i="8"/>
  <c r="P132" i="8"/>
  <c r="P131" i="8"/>
  <c r="BK132" i="8"/>
  <c r="J132" i="8"/>
  <c r="BF132" i="8" s="1"/>
  <c r="BI130" i="8"/>
  <c r="BH130" i="8"/>
  <c r="BG130" i="8"/>
  <c r="BE130" i="8"/>
  <c r="T130" i="8"/>
  <c r="R130" i="8"/>
  <c r="P130" i="8"/>
  <c r="BK130" i="8"/>
  <c r="J130" i="8"/>
  <c r="BF130" i="8"/>
  <c r="BI129" i="8"/>
  <c r="BH129" i="8"/>
  <c r="BG129" i="8"/>
  <c r="BE129" i="8"/>
  <c r="T129" i="8"/>
  <c r="R129" i="8"/>
  <c r="P129" i="8"/>
  <c r="BK129" i="8"/>
  <c r="J129" i="8"/>
  <c r="BF129" i="8"/>
  <c r="BI128" i="8"/>
  <c r="BH128" i="8"/>
  <c r="BG128" i="8"/>
  <c r="BE128" i="8"/>
  <c r="T128" i="8"/>
  <c r="T126" i="8" s="1"/>
  <c r="R128" i="8"/>
  <c r="P128" i="8"/>
  <c r="BK128" i="8"/>
  <c r="J128" i="8"/>
  <c r="BF128" i="8"/>
  <c r="BI127" i="8"/>
  <c r="BH127" i="8"/>
  <c r="BG127" i="8"/>
  <c r="BE127" i="8"/>
  <c r="J33" i="8" s="1"/>
  <c r="AV101" i="1" s="1"/>
  <c r="T127" i="8"/>
  <c r="R127" i="8"/>
  <c r="P127" i="8"/>
  <c r="P126" i="8"/>
  <c r="BK127" i="8"/>
  <c r="J127" i="8"/>
  <c r="BF127" i="8" s="1"/>
  <c r="J121" i="8"/>
  <c r="J120" i="8"/>
  <c r="F120" i="8"/>
  <c r="F118" i="8"/>
  <c r="E116" i="8"/>
  <c r="J92" i="8"/>
  <c r="J91" i="8"/>
  <c r="F91" i="8"/>
  <c r="F89" i="8"/>
  <c r="E87" i="8"/>
  <c r="F121" i="8"/>
  <c r="J118" i="8"/>
  <c r="J89" i="8"/>
  <c r="E7" i="8"/>
  <c r="E114" i="8"/>
  <c r="E85" i="8"/>
  <c r="J37" i="7"/>
  <c r="J36" i="7"/>
  <c r="AY100" i="1"/>
  <c r="J35" i="7"/>
  <c r="AX100" i="1"/>
  <c r="BI155" i="7"/>
  <c r="BH155" i="7"/>
  <c r="BG155" i="7"/>
  <c r="BE155" i="7"/>
  <c r="T155" i="7"/>
  <c r="R155" i="7"/>
  <c r="P155" i="7"/>
  <c r="BK155" i="7"/>
  <c r="J155" i="7"/>
  <c r="BF155" i="7"/>
  <c r="BI154" i="7"/>
  <c r="BH154" i="7"/>
  <c r="BG154" i="7"/>
  <c r="BE154" i="7"/>
  <c r="T154" i="7"/>
  <c r="T153" i="7"/>
  <c r="R154" i="7"/>
  <c r="R153" i="7"/>
  <c r="P154" i="7"/>
  <c r="P153" i="7" s="1"/>
  <c r="BK154" i="7"/>
  <c r="BK153" i="7"/>
  <c r="J153" i="7" s="1"/>
  <c r="J101" i="7" s="1"/>
  <c r="J154" i="7"/>
  <c r="BF154" i="7" s="1"/>
  <c r="BI152" i="7"/>
  <c r="BH152" i="7"/>
  <c r="BG152" i="7"/>
  <c r="BE152" i="7"/>
  <c r="T152" i="7"/>
  <c r="R152" i="7"/>
  <c r="P152" i="7"/>
  <c r="BK152" i="7"/>
  <c r="J152" i="7"/>
  <c r="BF152" i="7"/>
  <c r="BI151" i="7"/>
  <c r="BH151" i="7"/>
  <c r="BG151" i="7"/>
  <c r="BE151" i="7"/>
  <c r="T151" i="7"/>
  <c r="R151" i="7"/>
  <c r="P151" i="7"/>
  <c r="BK151" i="7"/>
  <c r="J151" i="7"/>
  <c r="BF151" i="7"/>
  <c r="BI150" i="7"/>
  <c r="BH150" i="7"/>
  <c r="BG150" i="7"/>
  <c r="BE150" i="7"/>
  <c r="T150" i="7"/>
  <c r="R150" i="7"/>
  <c r="P150" i="7"/>
  <c r="BK150" i="7"/>
  <c r="J150" i="7"/>
  <c r="BF150" i="7" s="1"/>
  <c r="BI149" i="7"/>
  <c r="BH149" i="7"/>
  <c r="BG149" i="7"/>
  <c r="BE149" i="7"/>
  <c r="T149" i="7"/>
  <c r="R149" i="7"/>
  <c r="P149" i="7"/>
  <c r="BK149" i="7"/>
  <c r="J149" i="7"/>
  <c r="BF149" i="7"/>
  <c r="BI148" i="7"/>
  <c r="BH148" i="7"/>
  <c r="BG148" i="7"/>
  <c r="BE148" i="7"/>
  <c r="T148" i="7"/>
  <c r="R148" i="7"/>
  <c r="P148" i="7"/>
  <c r="BK148" i="7"/>
  <c r="J148" i="7"/>
  <c r="BF148" i="7"/>
  <c r="BI147" i="7"/>
  <c r="BH147" i="7"/>
  <c r="BG147" i="7"/>
  <c r="BE147" i="7"/>
  <c r="T147" i="7"/>
  <c r="R147" i="7"/>
  <c r="P147" i="7"/>
  <c r="BK147" i="7"/>
  <c r="J147" i="7"/>
  <c r="BF147" i="7"/>
  <c r="BI146" i="7"/>
  <c r="BH146" i="7"/>
  <c r="BG146" i="7"/>
  <c r="BE146" i="7"/>
  <c r="T146" i="7"/>
  <c r="R146" i="7"/>
  <c r="P146" i="7"/>
  <c r="BK146" i="7"/>
  <c r="J146" i="7"/>
  <c r="BF146" i="7"/>
  <c r="BI145" i="7"/>
  <c r="BH145" i="7"/>
  <c r="BG145" i="7"/>
  <c r="BE145" i="7"/>
  <c r="T145" i="7"/>
  <c r="R145" i="7"/>
  <c r="P145" i="7"/>
  <c r="BK145" i="7"/>
  <c r="J145" i="7"/>
  <c r="BF145" i="7"/>
  <c r="BI144" i="7"/>
  <c r="BH144" i="7"/>
  <c r="BG144" i="7"/>
  <c r="BE144" i="7"/>
  <c r="T144" i="7"/>
  <c r="R144" i="7"/>
  <c r="P144" i="7"/>
  <c r="BK144" i="7"/>
  <c r="J144" i="7"/>
  <c r="BF144" i="7" s="1"/>
  <c r="BI143" i="7"/>
  <c r="BH143" i="7"/>
  <c r="BG143" i="7"/>
  <c r="BE143" i="7"/>
  <c r="T143" i="7"/>
  <c r="R143" i="7"/>
  <c r="P143" i="7"/>
  <c r="BK143" i="7"/>
  <c r="J143" i="7"/>
  <c r="BF143" i="7"/>
  <c r="BI142" i="7"/>
  <c r="BH142" i="7"/>
  <c r="BG142" i="7"/>
  <c r="BE142" i="7"/>
  <c r="T142" i="7"/>
  <c r="R142" i="7"/>
  <c r="P142" i="7"/>
  <c r="BK142" i="7"/>
  <c r="J142" i="7"/>
  <c r="BF142" i="7"/>
  <c r="BI141" i="7"/>
  <c r="BH141" i="7"/>
  <c r="BG141" i="7"/>
  <c r="BE141" i="7"/>
  <c r="T141" i="7"/>
  <c r="R141" i="7"/>
  <c r="P141" i="7"/>
  <c r="BK141" i="7"/>
  <c r="J141" i="7"/>
  <c r="BF141" i="7"/>
  <c r="BI140" i="7"/>
  <c r="BH140" i="7"/>
  <c r="BG140" i="7"/>
  <c r="BE140" i="7"/>
  <c r="T140" i="7"/>
  <c r="R140" i="7"/>
  <c r="P140" i="7"/>
  <c r="BK140" i="7"/>
  <c r="J140" i="7"/>
  <c r="BF140" i="7"/>
  <c r="BI139" i="7"/>
  <c r="BH139" i="7"/>
  <c r="BG139" i="7"/>
  <c r="BE139" i="7"/>
  <c r="T139" i="7"/>
  <c r="R139" i="7"/>
  <c r="P139" i="7"/>
  <c r="BK139" i="7"/>
  <c r="J139" i="7"/>
  <c r="BF139" i="7"/>
  <c r="BI138" i="7"/>
  <c r="BH138" i="7"/>
  <c r="BG138" i="7"/>
  <c r="BE138" i="7"/>
  <c r="T138" i="7"/>
  <c r="R138" i="7"/>
  <c r="P138" i="7"/>
  <c r="BK138" i="7"/>
  <c r="J138" i="7"/>
  <c r="BF138" i="7" s="1"/>
  <c r="BI137" i="7"/>
  <c r="BH137" i="7"/>
  <c r="BG137" i="7"/>
  <c r="BE137" i="7"/>
  <c r="T137" i="7"/>
  <c r="R137" i="7"/>
  <c r="P137" i="7"/>
  <c r="BK137" i="7"/>
  <c r="J137" i="7"/>
  <c r="BF137" i="7"/>
  <c r="BI136" i="7"/>
  <c r="BH136" i="7"/>
  <c r="BG136" i="7"/>
  <c r="BE136" i="7"/>
  <c r="T136" i="7"/>
  <c r="R136" i="7"/>
  <c r="P136" i="7"/>
  <c r="BK136" i="7"/>
  <c r="J136" i="7"/>
  <c r="BF136" i="7"/>
  <c r="BI135" i="7"/>
  <c r="BH135" i="7"/>
  <c r="BG135" i="7"/>
  <c r="BE135" i="7"/>
  <c r="T135" i="7"/>
  <c r="R135" i="7"/>
  <c r="P135" i="7"/>
  <c r="BK135" i="7"/>
  <c r="J135" i="7"/>
  <c r="BF135" i="7"/>
  <c r="BI134" i="7"/>
  <c r="BH134" i="7"/>
  <c r="BG134" i="7"/>
  <c r="BE134" i="7"/>
  <c r="T134" i="7"/>
  <c r="R134" i="7"/>
  <c r="P134" i="7"/>
  <c r="BK134" i="7"/>
  <c r="J134" i="7"/>
  <c r="BF134" i="7"/>
  <c r="BI133" i="7"/>
  <c r="BH133" i="7"/>
  <c r="BG133" i="7"/>
  <c r="BE133" i="7"/>
  <c r="T133" i="7"/>
  <c r="R133" i="7"/>
  <c r="P133" i="7"/>
  <c r="BK133" i="7"/>
  <c r="J133" i="7"/>
  <c r="BF133" i="7"/>
  <c r="BI132" i="7"/>
  <c r="BH132" i="7"/>
  <c r="BG132" i="7"/>
  <c r="BE132" i="7"/>
  <c r="T132" i="7"/>
  <c r="R132" i="7"/>
  <c r="P132" i="7"/>
  <c r="BK132" i="7"/>
  <c r="J132" i="7"/>
  <c r="BF132" i="7" s="1"/>
  <c r="BI131" i="7"/>
  <c r="BH131" i="7"/>
  <c r="BG131" i="7"/>
  <c r="BE131" i="7"/>
  <c r="T131" i="7"/>
  <c r="R131" i="7"/>
  <c r="P131" i="7"/>
  <c r="BK131" i="7"/>
  <c r="J131" i="7"/>
  <c r="BF131" i="7"/>
  <c r="BI130" i="7"/>
  <c r="F37" i="7" s="1"/>
  <c r="BD100" i="1" s="1"/>
  <c r="BH130" i="7"/>
  <c r="BG130" i="7"/>
  <c r="BE130" i="7"/>
  <c r="T130" i="7"/>
  <c r="R130" i="7"/>
  <c r="P130" i="7"/>
  <c r="BK130" i="7"/>
  <c r="J130" i="7"/>
  <c r="BF130" i="7"/>
  <c r="BI129" i="7"/>
  <c r="BH129" i="7"/>
  <c r="BG129" i="7"/>
  <c r="BE129" i="7"/>
  <c r="T129" i="7"/>
  <c r="R129" i="7"/>
  <c r="P129" i="7"/>
  <c r="BK129" i="7"/>
  <c r="J129" i="7"/>
  <c r="BF129" i="7"/>
  <c r="BI128" i="7"/>
  <c r="BH128" i="7"/>
  <c r="BG128" i="7"/>
  <c r="BE128" i="7"/>
  <c r="T128" i="7"/>
  <c r="R128" i="7"/>
  <c r="R127" i="7" s="1"/>
  <c r="R126" i="7" s="1"/>
  <c r="P128" i="7"/>
  <c r="BK128" i="7"/>
  <c r="J128" i="7"/>
  <c r="BF128" i="7"/>
  <c r="BI125" i="7"/>
  <c r="BH125" i="7"/>
  <c r="BG125" i="7"/>
  <c r="BE125" i="7"/>
  <c r="F33" i="7" s="1"/>
  <c r="AZ100" i="1" s="1"/>
  <c r="T125" i="7"/>
  <c r="R125" i="7"/>
  <c r="P125" i="7"/>
  <c r="P123" i="7" s="1"/>
  <c r="P122" i="7" s="1"/>
  <c r="BK125" i="7"/>
  <c r="J125" i="7"/>
  <c r="BF125" i="7"/>
  <c r="BI124" i="7"/>
  <c r="BH124" i="7"/>
  <c r="BG124" i="7"/>
  <c r="BE124" i="7"/>
  <c r="J33" i="7" s="1"/>
  <c r="AV100" i="1" s="1"/>
  <c r="T124" i="7"/>
  <c r="T123" i="7"/>
  <c r="T122" i="7" s="1"/>
  <c r="R124" i="7"/>
  <c r="R123" i="7"/>
  <c r="R122" i="7"/>
  <c r="P124" i="7"/>
  <c r="BK124" i="7"/>
  <c r="BK123" i="7" s="1"/>
  <c r="J124" i="7"/>
  <c r="BF124" i="7" s="1"/>
  <c r="J118" i="7"/>
  <c r="J117" i="7"/>
  <c r="F117" i="7"/>
  <c r="F115" i="7"/>
  <c r="E113" i="7"/>
  <c r="J92" i="7"/>
  <c r="J91" i="7"/>
  <c r="F91" i="7"/>
  <c r="F89" i="7"/>
  <c r="E87" i="7"/>
  <c r="F118" i="7"/>
  <c r="F92" i="7"/>
  <c r="E7" i="7"/>
  <c r="E111" i="7"/>
  <c r="E85" i="7"/>
  <c r="J37" i="6"/>
  <c r="J36" i="6"/>
  <c r="AY99" i="1" s="1"/>
  <c r="J35" i="6"/>
  <c r="AX99" i="1"/>
  <c r="BI180" i="6"/>
  <c r="BH180" i="6"/>
  <c r="BG180" i="6"/>
  <c r="BE180" i="6"/>
  <c r="T180" i="6"/>
  <c r="T179" i="6"/>
  <c r="R180" i="6"/>
  <c r="R179" i="6"/>
  <c r="P180" i="6"/>
  <c r="P179" i="6" s="1"/>
  <c r="BK180" i="6"/>
  <c r="BK179" i="6"/>
  <c r="J179" i="6" s="1"/>
  <c r="J104" i="6" s="1"/>
  <c r="J180" i="6"/>
  <c r="BF180" i="6" s="1"/>
  <c r="BI178" i="6"/>
  <c r="BH178" i="6"/>
  <c r="BG178" i="6"/>
  <c r="BE178" i="6"/>
  <c r="T178" i="6"/>
  <c r="R178" i="6"/>
  <c r="P178" i="6"/>
  <c r="BK178" i="6"/>
  <c r="J178" i="6"/>
  <c r="BF178" i="6"/>
  <c r="BI177" i="6"/>
  <c r="BH177" i="6"/>
  <c r="BG177" i="6"/>
  <c r="BE177" i="6"/>
  <c r="T177" i="6"/>
  <c r="R177" i="6"/>
  <c r="P177" i="6"/>
  <c r="BK177" i="6"/>
  <c r="J177" i="6"/>
  <c r="BF177" i="6"/>
  <c r="BI176" i="6"/>
  <c r="BH176" i="6"/>
  <c r="BG176" i="6"/>
  <c r="BE176" i="6"/>
  <c r="T176" i="6"/>
  <c r="R176" i="6"/>
  <c r="P176" i="6"/>
  <c r="BK176" i="6"/>
  <c r="J176" i="6"/>
  <c r="BF176" i="6" s="1"/>
  <c r="BI175" i="6"/>
  <c r="BH175" i="6"/>
  <c r="BG175" i="6"/>
  <c r="BE175" i="6"/>
  <c r="T175" i="6"/>
  <c r="R175" i="6"/>
  <c r="P175" i="6"/>
  <c r="BK175" i="6"/>
  <c r="J175" i="6"/>
  <c r="BF175" i="6"/>
  <c r="BI174" i="6"/>
  <c r="BH174" i="6"/>
  <c r="BG174" i="6"/>
  <c r="BE174" i="6"/>
  <c r="T174" i="6"/>
  <c r="R174" i="6"/>
  <c r="P174" i="6"/>
  <c r="BK174" i="6"/>
  <c r="J174" i="6"/>
  <c r="BF174" i="6"/>
  <c r="BI173" i="6"/>
  <c r="BH173" i="6"/>
  <c r="BG173" i="6"/>
  <c r="BE173" i="6"/>
  <c r="T173" i="6"/>
  <c r="R173" i="6"/>
  <c r="P173" i="6"/>
  <c r="BK173" i="6"/>
  <c r="J173" i="6"/>
  <c r="BF173" i="6"/>
  <c r="BI172" i="6"/>
  <c r="BH172" i="6"/>
  <c r="BG172" i="6"/>
  <c r="BE172" i="6"/>
  <c r="T172" i="6"/>
  <c r="R172" i="6"/>
  <c r="P172" i="6"/>
  <c r="BK172" i="6"/>
  <c r="J172" i="6"/>
  <c r="BF172" i="6"/>
  <c r="BI171" i="6"/>
  <c r="BH171" i="6"/>
  <c r="BG171" i="6"/>
  <c r="BE171" i="6"/>
  <c r="T171" i="6"/>
  <c r="R171" i="6"/>
  <c r="P171" i="6"/>
  <c r="BK171" i="6"/>
  <c r="J171" i="6"/>
  <c r="BF171" i="6"/>
  <c r="BI170" i="6"/>
  <c r="BH170" i="6"/>
  <c r="BG170" i="6"/>
  <c r="BE170" i="6"/>
  <c r="T170" i="6"/>
  <c r="R170" i="6"/>
  <c r="P170" i="6"/>
  <c r="BK170" i="6"/>
  <c r="J170" i="6"/>
  <c r="BF170" i="6" s="1"/>
  <c r="BI169" i="6"/>
  <c r="BH169" i="6"/>
  <c r="BG169" i="6"/>
  <c r="BE169" i="6"/>
  <c r="T169" i="6"/>
  <c r="R169" i="6"/>
  <c r="P169" i="6"/>
  <c r="BK169" i="6"/>
  <c r="J169" i="6"/>
  <c r="BF169" i="6"/>
  <c r="BI168" i="6"/>
  <c r="BH168" i="6"/>
  <c r="BG168" i="6"/>
  <c r="BE168" i="6"/>
  <c r="T168" i="6"/>
  <c r="R168" i="6"/>
  <c r="P168" i="6"/>
  <c r="BK168" i="6"/>
  <c r="J168" i="6"/>
  <c r="BF168" i="6"/>
  <c r="BI167" i="6"/>
  <c r="BH167" i="6"/>
  <c r="BG167" i="6"/>
  <c r="BE167" i="6"/>
  <c r="T167" i="6"/>
  <c r="R167" i="6"/>
  <c r="P167" i="6"/>
  <c r="BK167" i="6"/>
  <c r="J167" i="6"/>
  <c r="BF167" i="6"/>
  <c r="BI166" i="6"/>
  <c r="BH166" i="6"/>
  <c r="BG166" i="6"/>
  <c r="BE166" i="6"/>
  <c r="T166" i="6"/>
  <c r="R166" i="6"/>
  <c r="P166" i="6"/>
  <c r="BK166" i="6"/>
  <c r="J166" i="6"/>
  <c r="BF166" i="6"/>
  <c r="BI165" i="6"/>
  <c r="BH165" i="6"/>
  <c r="BG165" i="6"/>
  <c r="BE165" i="6"/>
  <c r="T165" i="6"/>
  <c r="R165" i="6"/>
  <c r="P165" i="6"/>
  <c r="BK165" i="6"/>
  <c r="J165" i="6"/>
  <c r="BF165" i="6"/>
  <c r="BI164" i="6"/>
  <c r="BH164" i="6"/>
  <c r="BG164" i="6"/>
  <c r="BE164" i="6"/>
  <c r="T164" i="6"/>
  <c r="R164" i="6"/>
  <c r="P164" i="6"/>
  <c r="BK164" i="6"/>
  <c r="J164" i="6"/>
  <c r="BF164" i="6" s="1"/>
  <c r="BI163" i="6"/>
  <c r="BH163" i="6"/>
  <c r="BG163" i="6"/>
  <c r="BE163" i="6"/>
  <c r="T163" i="6"/>
  <c r="R163" i="6"/>
  <c r="P163" i="6"/>
  <c r="BK163" i="6"/>
  <c r="J163" i="6"/>
  <c r="BF163" i="6"/>
  <c r="BI162" i="6"/>
  <c r="BH162" i="6"/>
  <c r="BG162" i="6"/>
  <c r="BE162" i="6"/>
  <c r="T162" i="6"/>
  <c r="R162" i="6"/>
  <c r="P162" i="6"/>
  <c r="BK162" i="6"/>
  <c r="J162" i="6"/>
  <c r="BF162" i="6"/>
  <c r="BI161" i="6"/>
  <c r="BH161" i="6"/>
  <c r="BG161" i="6"/>
  <c r="BE161" i="6"/>
  <c r="T161" i="6"/>
  <c r="R161" i="6"/>
  <c r="P161" i="6"/>
  <c r="BK161" i="6"/>
  <c r="J161" i="6"/>
  <c r="BF161" i="6"/>
  <c r="BI160" i="6"/>
  <c r="BH160" i="6"/>
  <c r="BG160" i="6"/>
  <c r="BE160" i="6"/>
  <c r="T160" i="6"/>
  <c r="T155" i="6" s="1"/>
  <c r="R160" i="6"/>
  <c r="P160" i="6"/>
  <c r="BK160" i="6"/>
  <c r="J160" i="6"/>
  <c r="BF160" i="6"/>
  <c r="BI159" i="6"/>
  <c r="BH159" i="6"/>
  <c r="BG159" i="6"/>
  <c r="BE159" i="6"/>
  <c r="T159" i="6"/>
  <c r="R159" i="6"/>
  <c r="P159" i="6"/>
  <c r="BK159" i="6"/>
  <c r="J159" i="6"/>
  <c r="BF159" i="6"/>
  <c r="BI158" i="6"/>
  <c r="BH158" i="6"/>
  <c r="BG158" i="6"/>
  <c r="BE158" i="6"/>
  <c r="T158" i="6"/>
  <c r="R158" i="6"/>
  <c r="P158" i="6"/>
  <c r="BK158" i="6"/>
  <c r="J158" i="6"/>
  <c r="BF158" i="6" s="1"/>
  <c r="BI157" i="6"/>
  <c r="BH157" i="6"/>
  <c r="BG157" i="6"/>
  <c r="BE157" i="6"/>
  <c r="T157" i="6"/>
  <c r="R157" i="6"/>
  <c r="P157" i="6"/>
  <c r="BK157" i="6"/>
  <c r="J157" i="6"/>
  <c r="BF157" i="6"/>
  <c r="BI156" i="6"/>
  <c r="BH156" i="6"/>
  <c r="BG156" i="6"/>
  <c r="BE156" i="6"/>
  <c r="T156" i="6"/>
  <c r="R156" i="6"/>
  <c r="P156" i="6"/>
  <c r="BK156" i="6"/>
  <c r="J156" i="6"/>
  <c r="BF156" i="6" s="1"/>
  <c r="BI154" i="6"/>
  <c r="BH154" i="6"/>
  <c r="BG154" i="6"/>
  <c r="BE154" i="6"/>
  <c r="T154" i="6"/>
  <c r="R154" i="6"/>
  <c r="P154" i="6"/>
  <c r="BK154" i="6"/>
  <c r="J154" i="6"/>
  <c r="BF154" i="6" s="1"/>
  <c r="BI153" i="6"/>
  <c r="BH153" i="6"/>
  <c r="BG153" i="6"/>
  <c r="BE153" i="6"/>
  <c r="T153" i="6"/>
  <c r="R153" i="6"/>
  <c r="P153" i="6"/>
  <c r="BK153" i="6"/>
  <c r="J153" i="6"/>
  <c r="BF153" i="6"/>
  <c r="BI152" i="6"/>
  <c r="BH152" i="6"/>
  <c r="BG152" i="6"/>
  <c r="BE152" i="6"/>
  <c r="T152" i="6"/>
  <c r="R152" i="6"/>
  <c r="P152" i="6"/>
  <c r="BK152" i="6"/>
  <c r="J152" i="6"/>
  <c r="BF152" i="6"/>
  <c r="BI151" i="6"/>
  <c r="BH151" i="6"/>
  <c r="BG151" i="6"/>
  <c r="BE151" i="6"/>
  <c r="T151" i="6"/>
  <c r="R151" i="6"/>
  <c r="P151" i="6"/>
  <c r="BK151" i="6"/>
  <c r="J151" i="6"/>
  <c r="BF151" i="6"/>
  <c r="BI150" i="6"/>
  <c r="BH150" i="6"/>
  <c r="BG150" i="6"/>
  <c r="BE150" i="6"/>
  <c r="T150" i="6"/>
  <c r="T145" i="6" s="1"/>
  <c r="T144" i="6" s="1"/>
  <c r="R150" i="6"/>
  <c r="P150" i="6"/>
  <c r="BK150" i="6"/>
  <c r="J150" i="6"/>
  <c r="BF150" i="6"/>
  <c r="BI149" i="6"/>
  <c r="BH149" i="6"/>
  <c r="BG149" i="6"/>
  <c r="BE149" i="6"/>
  <c r="T149" i="6"/>
  <c r="R149" i="6"/>
  <c r="P149" i="6"/>
  <c r="P145" i="6" s="1"/>
  <c r="BK149" i="6"/>
  <c r="J149" i="6"/>
  <c r="BF149" i="6"/>
  <c r="BI148" i="6"/>
  <c r="BH148" i="6"/>
  <c r="BG148" i="6"/>
  <c r="BE148" i="6"/>
  <c r="T148" i="6"/>
  <c r="R148" i="6"/>
  <c r="P148" i="6"/>
  <c r="BK148" i="6"/>
  <c r="J148" i="6"/>
  <c r="BF148" i="6" s="1"/>
  <c r="BI147" i="6"/>
  <c r="BH147" i="6"/>
  <c r="BG147" i="6"/>
  <c r="BE147" i="6"/>
  <c r="T147" i="6"/>
  <c r="R147" i="6"/>
  <c r="P147" i="6"/>
  <c r="BK147" i="6"/>
  <c r="J147" i="6"/>
  <c r="BF147" i="6"/>
  <c r="BI146" i="6"/>
  <c r="BH146" i="6"/>
  <c r="BG146" i="6"/>
  <c r="BE146" i="6"/>
  <c r="T146" i="6"/>
  <c r="R146" i="6"/>
  <c r="R145" i="6" s="1"/>
  <c r="P146" i="6"/>
  <c r="BK146" i="6"/>
  <c r="BK145" i="6" s="1"/>
  <c r="J146" i="6"/>
  <c r="BF146" i="6"/>
  <c r="BI143" i="6"/>
  <c r="BH143" i="6"/>
  <c r="BG143" i="6"/>
  <c r="F35" i="6" s="1"/>
  <c r="BB99" i="1" s="1"/>
  <c r="BE143" i="6"/>
  <c r="T143" i="6"/>
  <c r="R143" i="6"/>
  <c r="P143" i="6"/>
  <c r="BK143" i="6"/>
  <c r="J143" i="6"/>
  <c r="BF143" i="6"/>
  <c r="BI141" i="6"/>
  <c r="BH141" i="6"/>
  <c r="BG141" i="6"/>
  <c r="BE141" i="6"/>
  <c r="T141" i="6"/>
  <c r="R141" i="6"/>
  <c r="P141" i="6"/>
  <c r="BK141" i="6"/>
  <c r="J141" i="6"/>
  <c r="BF141" i="6"/>
  <c r="BI140" i="6"/>
  <c r="BH140" i="6"/>
  <c r="BG140" i="6"/>
  <c r="BE140" i="6"/>
  <c r="T140" i="6"/>
  <c r="R140" i="6"/>
  <c r="P140" i="6"/>
  <c r="P135" i="6" s="1"/>
  <c r="BK140" i="6"/>
  <c r="J140" i="6"/>
  <c r="BF140" i="6"/>
  <c r="BI138" i="6"/>
  <c r="BH138" i="6"/>
  <c r="BG138" i="6"/>
  <c r="BE138" i="6"/>
  <c r="T138" i="6"/>
  <c r="R138" i="6"/>
  <c r="R135" i="6" s="1"/>
  <c r="P138" i="6"/>
  <c r="BK138" i="6"/>
  <c r="J138" i="6"/>
  <c r="BF138" i="6" s="1"/>
  <c r="BI137" i="6"/>
  <c r="BH137" i="6"/>
  <c r="BG137" i="6"/>
  <c r="BE137" i="6"/>
  <c r="T137" i="6"/>
  <c r="R137" i="6"/>
  <c r="P137" i="6"/>
  <c r="BK137" i="6"/>
  <c r="BK135" i="6" s="1"/>
  <c r="J135" i="6" s="1"/>
  <c r="J100" i="6" s="1"/>
  <c r="J137" i="6"/>
  <c r="BF137" i="6"/>
  <c r="BI136" i="6"/>
  <c r="BH136" i="6"/>
  <c r="BG136" i="6"/>
  <c r="BE136" i="6"/>
  <c r="T136" i="6"/>
  <c r="T135" i="6"/>
  <c r="R136" i="6"/>
  <c r="P136" i="6"/>
  <c r="BK136" i="6"/>
  <c r="J136" i="6"/>
  <c r="BF136" i="6" s="1"/>
  <c r="BI134" i="6"/>
  <c r="BH134" i="6"/>
  <c r="BG134" i="6"/>
  <c r="BE134" i="6"/>
  <c r="T134" i="6"/>
  <c r="R134" i="6"/>
  <c r="R131" i="6" s="1"/>
  <c r="P134" i="6"/>
  <c r="BK134" i="6"/>
  <c r="J134" i="6"/>
  <c r="BF134" i="6" s="1"/>
  <c r="BI133" i="6"/>
  <c r="BH133" i="6"/>
  <c r="BG133" i="6"/>
  <c r="BE133" i="6"/>
  <c r="T133" i="6"/>
  <c r="R133" i="6"/>
  <c r="P133" i="6"/>
  <c r="BK133" i="6"/>
  <c r="BK131" i="6" s="1"/>
  <c r="J133" i="6"/>
  <c r="BF133" i="6"/>
  <c r="BI132" i="6"/>
  <c r="BH132" i="6"/>
  <c r="BG132" i="6"/>
  <c r="BE132" i="6"/>
  <c r="T132" i="6"/>
  <c r="T131" i="6"/>
  <c r="R132" i="6"/>
  <c r="P132" i="6"/>
  <c r="P131" i="6"/>
  <c r="BK132" i="6"/>
  <c r="J131" i="6"/>
  <c r="J99" i="6" s="1"/>
  <c r="J132" i="6"/>
  <c r="BF132" i="6" s="1"/>
  <c r="BI130" i="6"/>
  <c r="BH130" i="6"/>
  <c r="BG130" i="6"/>
  <c r="BE130" i="6"/>
  <c r="T130" i="6"/>
  <c r="R130" i="6"/>
  <c r="P130" i="6"/>
  <c r="BK130" i="6"/>
  <c r="J130" i="6"/>
  <c r="BF130" i="6" s="1"/>
  <c r="BI129" i="6"/>
  <c r="BH129" i="6"/>
  <c r="BG129" i="6"/>
  <c r="BE129" i="6"/>
  <c r="T129" i="6"/>
  <c r="R129" i="6"/>
  <c r="P129" i="6"/>
  <c r="BK129" i="6"/>
  <c r="J129" i="6"/>
  <c r="BF129" i="6"/>
  <c r="BI128" i="6"/>
  <c r="BH128" i="6"/>
  <c r="BG128" i="6"/>
  <c r="BE128" i="6"/>
  <c r="T128" i="6"/>
  <c r="R128" i="6"/>
  <c r="R126" i="6" s="1"/>
  <c r="R125" i="6" s="1"/>
  <c r="P128" i="6"/>
  <c r="BK128" i="6"/>
  <c r="J128" i="6"/>
  <c r="BF128" i="6"/>
  <c r="BI127" i="6"/>
  <c r="BH127" i="6"/>
  <c r="BG127" i="6"/>
  <c r="BE127" i="6"/>
  <c r="T127" i="6"/>
  <c r="T126" i="6" s="1"/>
  <c r="T125" i="6" s="1"/>
  <c r="R127" i="6"/>
  <c r="P127" i="6"/>
  <c r="P126" i="6"/>
  <c r="P125" i="6" s="1"/>
  <c r="BK127" i="6"/>
  <c r="BK126" i="6" s="1"/>
  <c r="J127" i="6"/>
  <c r="BF127" i="6"/>
  <c r="J121" i="6"/>
  <c r="J120" i="6"/>
  <c r="F120" i="6"/>
  <c r="F118" i="6"/>
  <c r="E116" i="6"/>
  <c r="J92" i="6"/>
  <c r="J91" i="6"/>
  <c r="F91" i="6"/>
  <c r="F89" i="6"/>
  <c r="E87" i="6"/>
  <c r="F121" i="6"/>
  <c r="J89" i="6"/>
  <c r="E7" i="6"/>
  <c r="E114" i="6"/>
  <c r="E85" i="6"/>
  <c r="J37" i="5"/>
  <c r="J36" i="5"/>
  <c r="AY98" i="1"/>
  <c r="J35" i="5"/>
  <c r="AX98" i="1"/>
  <c r="BI153" i="5"/>
  <c r="BH153" i="5"/>
  <c r="BG153" i="5"/>
  <c r="BE153" i="5"/>
  <c r="T153" i="5"/>
  <c r="R153" i="5"/>
  <c r="P153" i="5"/>
  <c r="BK153" i="5"/>
  <c r="BK151" i="5" s="1"/>
  <c r="J151" i="5" s="1"/>
  <c r="J101" i="5" s="1"/>
  <c r="J153" i="5"/>
  <c r="BF153" i="5"/>
  <c r="BI152" i="5"/>
  <c r="BH152" i="5"/>
  <c r="BG152" i="5"/>
  <c r="BE152" i="5"/>
  <c r="T152" i="5"/>
  <c r="T151" i="5" s="1"/>
  <c r="R152" i="5"/>
  <c r="R151" i="5"/>
  <c r="P152" i="5"/>
  <c r="P151" i="5"/>
  <c r="BK152" i="5"/>
  <c r="J152" i="5"/>
  <c r="BF152" i="5" s="1"/>
  <c r="BI150" i="5"/>
  <c r="BH150" i="5"/>
  <c r="BG150" i="5"/>
  <c r="BE150" i="5"/>
  <c r="T150" i="5"/>
  <c r="R150" i="5"/>
  <c r="P150" i="5"/>
  <c r="BK150" i="5"/>
  <c r="J150" i="5"/>
  <c r="BF150" i="5"/>
  <c r="BI149" i="5"/>
  <c r="BH149" i="5"/>
  <c r="BG149" i="5"/>
  <c r="BE149" i="5"/>
  <c r="T149" i="5"/>
  <c r="R149" i="5"/>
  <c r="P149" i="5"/>
  <c r="BK149" i="5"/>
  <c r="J149" i="5"/>
  <c r="BF149" i="5"/>
  <c r="BI148" i="5"/>
  <c r="BH148" i="5"/>
  <c r="BG148" i="5"/>
  <c r="BE148" i="5"/>
  <c r="T148" i="5"/>
  <c r="R148" i="5"/>
  <c r="P148" i="5"/>
  <c r="BK148" i="5"/>
  <c r="J148" i="5"/>
  <c r="BF148" i="5"/>
  <c r="BI147" i="5"/>
  <c r="BH147" i="5"/>
  <c r="BG147" i="5"/>
  <c r="BE147" i="5"/>
  <c r="T147" i="5"/>
  <c r="R147" i="5"/>
  <c r="P147" i="5"/>
  <c r="BK147" i="5"/>
  <c r="J147" i="5"/>
  <c r="BF147" i="5"/>
  <c r="BI146" i="5"/>
  <c r="BH146" i="5"/>
  <c r="BG146" i="5"/>
  <c r="BE146" i="5"/>
  <c r="T146" i="5"/>
  <c r="R146" i="5"/>
  <c r="P146" i="5"/>
  <c r="BK146" i="5"/>
  <c r="J146" i="5"/>
  <c r="BF146" i="5" s="1"/>
  <c r="BI145" i="5"/>
  <c r="BH145" i="5"/>
  <c r="BG145" i="5"/>
  <c r="BE145" i="5"/>
  <c r="T145" i="5"/>
  <c r="R145" i="5"/>
  <c r="P145" i="5"/>
  <c r="BK145" i="5"/>
  <c r="J145" i="5"/>
  <c r="BF145" i="5"/>
  <c r="BI144" i="5"/>
  <c r="BH144" i="5"/>
  <c r="BG144" i="5"/>
  <c r="BE144" i="5"/>
  <c r="T144" i="5"/>
  <c r="R144" i="5"/>
  <c r="P144" i="5"/>
  <c r="BK144" i="5"/>
  <c r="J144" i="5"/>
  <c r="BF144" i="5"/>
  <c r="BI143" i="5"/>
  <c r="BH143" i="5"/>
  <c r="BG143" i="5"/>
  <c r="BE143" i="5"/>
  <c r="T143" i="5"/>
  <c r="R143" i="5"/>
  <c r="P143" i="5"/>
  <c r="BK143" i="5"/>
  <c r="J143" i="5"/>
  <c r="BF143" i="5"/>
  <c r="BI142" i="5"/>
  <c r="BH142" i="5"/>
  <c r="BG142" i="5"/>
  <c r="BE142" i="5"/>
  <c r="T142" i="5"/>
  <c r="R142" i="5"/>
  <c r="P142" i="5"/>
  <c r="BK142" i="5"/>
  <c r="J142" i="5"/>
  <c r="BF142" i="5"/>
  <c r="BI141" i="5"/>
  <c r="BH141" i="5"/>
  <c r="BG141" i="5"/>
  <c r="BE141" i="5"/>
  <c r="T141" i="5"/>
  <c r="R141" i="5"/>
  <c r="P141" i="5"/>
  <c r="BK141" i="5"/>
  <c r="J141" i="5"/>
  <c r="BF141" i="5"/>
  <c r="BI140" i="5"/>
  <c r="BH140" i="5"/>
  <c r="BG140" i="5"/>
  <c r="BE140" i="5"/>
  <c r="T140" i="5"/>
  <c r="R140" i="5"/>
  <c r="P140" i="5"/>
  <c r="BK140" i="5"/>
  <c r="J140" i="5"/>
  <c r="BF140" i="5" s="1"/>
  <c r="BI139" i="5"/>
  <c r="BH139" i="5"/>
  <c r="BG139" i="5"/>
  <c r="BE139" i="5"/>
  <c r="T139" i="5"/>
  <c r="R139" i="5"/>
  <c r="P139" i="5"/>
  <c r="BK139" i="5"/>
  <c r="J139" i="5"/>
  <c r="BF139" i="5"/>
  <c r="BI138" i="5"/>
  <c r="BH138" i="5"/>
  <c r="BG138" i="5"/>
  <c r="BE138" i="5"/>
  <c r="T138" i="5"/>
  <c r="R138" i="5"/>
  <c r="P138" i="5"/>
  <c r="BK138" i="5"/>
  <c r="J138" i="5"/>
  <c r="BF138" i="5"/>
  <c r="BI137" i="5"/>
  <c r="BH137" i="5"/>
  <c r="BG137" i="5"/>
  <c r="BE137" i="5"/>
  <c r="T137" i="5"/>
  <c r="R137" i="5"/>
  <c r="P137" i="5"/>
  <c r="BK137" i="5"/>
  <c r="J137" i="5"/>
  <c r="BF137" i="5"/>
  <c r="BI136" i="5"/>
  <c r="BH136" i="5"/>
  <c r="BG136" i="5"/>
  <c r="BE136" i="5"/>
  <c r="T136" i="5"/>
  <c r="R136" i="5"/>
  <c r="P136" i="5"/>
  <c r="BK136" i="5"/>
  <c r="J136" i="5"/>
  <c r="BF136" i="5"/>
  <c r="BI135" i="5"/>
  <c r="BH135" i="5"/>
  <c r="BG135" i="5"/>
  <c r="BE135" i="5"/>
  <c r="T135" i="5"/>
  <c r="R135" i="5"/>
  <c r="P135" i="5"/>
  <c r="BK135" i="5"/>
  <c r="J135" i="5"/>
  <c r="BF135" i="5"/>
  <c r="BI134" i="5"/>
  <c r="BH134" i="5"/>
  <c r="BG134" i="5"/>
  <c r="BE134" i="5"/>
  <c r="T134" i="5"/>
  <c r="R134" i="5"/>
  <c r="P134" i="5"/>
  <c r="BK134" i="5"/>
  <c r="J134" i="5"/>
  <c r="BF134" i="5" s="1"/>
  <c r="BI133" i="5"/>
  <c r="BH133" i="5"/>
  <c r="BG133" i="5"/>
  <c r="BE133" i="5"/>
  <c r="T133" i="5"/>
  <c r="R133" i="5"/>
  <c r="P133" i="5"/>
  <c r="BK133" i="5"/>
  <c r="J133" i="5"/>
  <c r="BF133" i="5"/>
  <c r="BI132" i="5"/>
  <c r="BH132" i="5"/>
  <c r="BG132" i="5"/>
  <c r="BE132" i="5"/>
  <c r="T132" i="5"/>
  <c r="R132" i="5"/>
  <c r="P132" i="5"/>
  <c r="BK132" i="5"/>
  <c r="J132" i="5"/>
  <c r="BF132" i="5"/>
  <c r="BI131" i="5"/>
  <c r="BH131" i="5"/>
  <c r="BG131" i="5"/>
  <c r="BE131" i="5"/>
  <c r="T131" i="5"/>
  <c r="R131" i="5"/>
  <c r="P131" i="5"/>
  <c r="BK131" i="5"/>
  <c r="J131" i="5"/>
  <c r="BF131" i="5"/>
  <c r="BI130" i="5"/>
  <c r="BH130" i="5"/>
  <c r="BG130" i="5"/>
  <c r="BE130" i="5"/>
  <c r="T130" i="5"/>
  <c r="R130" i="5"/>
  <c r="P130" i="5"/>
  <c r="BK130" i="5"/>
  <c r="J130" i="5"/>
  <c r="BF130" i="5"/>
  <c r="BI129" i="5"/>
  <c r="BH129" i="5"/>
  <c r="BG129" i="5"/>
  <c r="F35" i="5" s="1"/>
  <c r="BB98" i="1" s="1"/>
  <c r="BE129" i="5"/>
  <c r="T129" i="5"/>
  <c r="R129" i="5"/>
  <c r="P129" i="5"/>
  <c r="BK129" i="5"/>
  <c r="J129" i="5"/>
  <c r="BF129" i="5"/>
  <c r="BI128" i="5"/>
  <c r="BH128" i="5"/>
  <c r="BG128" i="5"/>
  <c r="BE128" i="5"/>
  <c r="T128" i="5"/>
  <c r="R128" i="5"/>
  <c r="R127" i="5"/>
  <c r="R126" i="5" s="1"/>
  <c r="R121" i="5" s="1"/>
  <c r="P128" i="5"/>
  <c r="BK128" i="5"/>
  <c r="J128" i="5"/>
  <c r="BF128" i="5"/>
  <c r="BI125" i="5"/>
  <c r="BH125" i="5"/>
  <c r="BG125" i="5"/>
  <c r="BE125" i="5"/>
  <c r="T125" i="5"/>
  <c r="R125" i="5"/>
  <c r="P125" i="5"/>
  <c r="BK125" i="5"/>
  <c r="J125" i="5"/>
  <c r="BF125" i="5"/>
  <c r="BI124" i="5"/>
  <c r="F37" i="5" s="1"/>
  <c r="BD98" i="1" s="1"/>
  <c r="BH124" i="5"/>
  <c r="BG124" i="5"/>
  <c r="BE124" i="5"/>
  <c r="F33" i="5"/>
  <c r="AZ98" i="1" s="1"/>
  <c r="T124" i="5"/>
  <c r="T123" i="5"/>
  <c r="T122" i="5" s="1"/>
  <c r="R124" i="5"/>
  <c r="R123" i="5"/>
  <c r="R122" i="5"/>
  <c r="P124" i="5"/>
  <c r="P123" i="5"/>
  <c r="P122" i="5"/>
  <c r="BK124" i="5"/>
  <c r="BK123" i="5" s="1"/>
  <c r="BK122" i="5" s="1"/>
  <c r="J123" i="5"/>
  <c r="J98" i="5" s="1"/>
  <c r="J124" i="5"/>
  <c r="BF124" i="5" s="1"/>
  <c r="J34" i="5" s="1"/>
  <c r="AW98" i="1" s="1"/>
  <c r="F34" i="5"/>
  <c r="BA98" i="1" s="1"/>
  <c r="J118" i="5"/>
  <c r="J117" i="5"/>
  <c r="F117" i="5"/>
  <c r="F115" i="5"/>
  <c r="E113" i="5"/>
  <c r="J92" i="5"/>
  <c r="J91" i="5"/>
  <c r="F91" i="5"/>
  <c r="F89" i="5"/>
  <c r="E87" i="5"/>
  <c r="F92" i="5"/>
  <c r="J115" i="5"/>
  <c r="E7" i="5"/>
  <c r="E85" i="5" s="1"/>
  <c r="E111" i="5"/>
  <c r="J37" i="4"/>
  <c r="J36" i="4"/>
  <c r="AY97" i="1"/>
  <c r="J35" i="4"/>
  <c r="AX97" i="1"/>
  <c r="BI163" i="4"/>
  <c r="BH163" i="4"/>
  <c r="BG163" i="4"/>
  <c r="BE163" i="4"/>
  <c r="T163" i="4"/>
  <c r="T162" i="4"/>
  <c r="R163" i="4"/>
  <c r="R162" i="4"/>
  <c r="P163" i="4"/>
  <c r="P162" i="4"/>
  <c r="BK163" i="4"/>
  <c r="BK162" i="4"/>
  <c r="J162" i="4"/>
  <c r="J163" i="4"/>
  <c r="BF163" i="4" s="1"/>
  <c r="J102" i="4"/>
  <c r="BI161" i="4"/>
  <c r="BH161" i="4"/>
  <c r="BG161" i="4"/>
  <c r="BE161" i="4"/>
  <c r="T161" i="4"/>
  <c r="R161" i="4"/>
  <c r="P161" i="4"/>
  <c r="BK161" i="4"/>
  <c r="J161" i="4"/>
  <c r="BF161" i="4" s="1"/>
  <c r="BI160" i="4"/>
  <c r="BH160" i="4"/>
  <c r="BG160" i="4"/>
  <c r="BE160" i="4"/>
  <c r="T160" i="4"/>
  <c r="R160" i="4"/>
  <c r="P160" i="4"/>
  <c r="BK160" i="4"/>
  <c r="J160" i="4"/>
  <c r="BF160" i="4"/>
  <c r="BI159" i="4"/>
  <c r="BH159" i="4"/>
  <c r="BG159" i="4"/>
  <c r="BE159" i="4"/>
  <c r="T159" i="4"/>
  <c r="R159" i="4"/>
  <c r="P159" i="4"/>
  <c r="BK159" i="4"/>
  <c r="J159" i="4"/>
  <c r="BF159" i="4"/>
  <c r="BI158" i="4"/>
  <c r="BH158" i="4"/>
  <c r="BG158" i="4"/>
  <c r="BE158" i="4"/>
  <c r="T158" i="4"/>
  <c r="R158" i="4"/>
  <c r="P158" i="4"/>
  <c r="BK158" i="4"/>
  <c r="J158" i="4"/>
  <c r="BF158" i="4"/>
  <c r="BI157" i="4"/>
  <c r="BH157" i="4"/>
  <c r="BG157" i="4"/>
  <c r="BE157" i="4"/>
  <c r="T157" i="4"/>
  <c r="T145" i="4" s="1"/>
  <c r="R157" i="4"/>
  <c r="P157" i="4"/>
  <c r="BK157" i="4"/>
  <c r="J157" i="4"/>
  <c r="BF157" i="4"/>
  <c r="BI156" i="4"/>
  <c r="BH156" i="4"/>
  <c r="BG156" i="4"/>
  <c r="BE156" i="4"/>
  <c r="T156" i="4"/>
  <c r="R156" i="4"/>
  <c r="P156" i="4"/>
  <c r="BK156" i="4"/>
  <c r="J156" i="4"/>
  <c r="BF156" i="4"/>
  <c r="BI155" i="4"/>
  <c r="BH155" i="4"/>
  <c r="BG155" i="4"/>
  <c r="BE155" i="4"/>
  <c r="T155" i="4"/>
  <c r="R155" i="4"/>
  <c r="P155" i="4"/>
  <c r="BK155" i="4"/>
  <c r="J155" i="4"/>
  <c r="BF155" i="4" s="1"/>
  <c r="BI154" i="4"/>
  <c r="BH154" i="4"/>
  <c r="BG154" i="4"/>
  <c r="BE154" i="4"/>
  <c r="T154" i="4"/>
  <c r="R154" i="4"/>
  <c r="P154" i="4"/>
  <c r="BK154" i="4"/>
  <c r="J154" i="4"/>
  <c r="BF154" i="4"/>
  <c r="BI153" i="4"/>
  <c r="BH153" i="4"/>
  <c r="BG153" i="4"/>
  <c r="BE153" i="4"/>
  <c r="T153" i="4"/>
  <c r="R153" i="4"/>
  <c r="P153" i="4"/>
  <c r="BK153" i="4"/>
  <c r="J153" i="4"/>
  <c r="BF153" i="4" s="1"/>
  <c r="BI152" i="4"/>
  <c r="BH152" i="4"/>
  <c r="BG152" i="4"/>
  <c r="BE152" i="4"/>
  <c r="T152" i="4"/>
  <c r="R152" i="4"/>
  <c r="P152" i="4"/>
  <c r="BK152" i="4"/>
  <c r="J152" i="4"/>
  <c r="BF152" i="4"/>
  <c r="BI151" i="4"/>
  <c r="BH151" i="4"/>
  <c r="BG151" i="4"/>
  <c r="BE151" i="4"/>
  <c r="T151" i="4"/>
  <c r="R151" i="4"/>
  <c r="P151" i="4"/>
  <c r="BK151" i="4"/>
  <c r="J151" i="4"/>
  <c r="BF151" i="4"/>
  <c r="BI150" i="4"/>
  <c r="BH150" i="4"/>
  <c r="BG150" i="4"/>
  <c r="BE150" i="4"/>
  <c r="T150" i="4"/>
  <c r="R150" i="4"/>
  <c r="P150" i="4"/>
  <c r="BK150" i="4"/>
  <c r="J150" i="4"/>
  <c r="BF150" i="4"/>
  <c r="BI149" i="4"/>
  <c r="BH149" i="4"/>
  <c r="BG149" i="4"/>
  <c r="BE149" i="4"/>
  <c r="T149" i="4"/>
  <c r="R149" i="4"/>
  <c r="P149" i="4"/>
  <c r="BK149" i="4"/>
  <c r="J149" i="4"/>
  <c r="BF149" i="4" s="1"/>
  <c r="BI148" i="4"/>
  <c r="BH148" i="4"/>
  <c r="BG148" i="4"/>
  <c r="BE148" i="4"/>
  <c r="T148" i="4"/>
  <c r="R148" i="4"/>
  <c r="P148" i="4"/>
  <c r="BK148" i="4"/>
  <c r="BK145" i="4" s="1"/>
  <c r="J145" i="4" s="1"/>
  <c r="J101" i="4" s="1"/>
  <c r="J148" i="4"/>
  <c r="BF148" i="4"/>
  <c r="BI147" i="4"/>
  <c r="BH147" i="4"/>
  <c r="BG147" i="4"/>
  <c r="BE147" i="4"/>
  <c r="T147" i="4"/>
  <c r="R147" i="4"/>
  <c r="P147" i="4"/>
  <c r="BK147" i="4"/>
  <c r="J147" i="4"/>
  <c r="BF147" i="4"/>
  <c r="BI146" i="4"/>
  <c r="BH146" i="4"/>
  <c r="BG146" i="4"/>
  <c r="BE146" i="4"/>
  <c r="T146" i="4"/>
  <c r="R146" i="4"/>
  <c r="R145" i="4"/>
  <c r="P146" i="4"/>
  <c r="BK146" i="4"/>
  <c r="J146" i="4"/>
  <c r="BF146" i="4" s="1"/>
  <c r="BI144" i="4"/>
  <c r="BH144" i="4"/>
  <c r="BG144" i="4"/>
  <c r="BE144" i="4"/>
  <c r="T144" i="4"/>
  <c r="R144" i="4"/>
  <c r="P144" i="4"/>
  <c r="BK144" i="4"/>
  <c r="J144" i="4"/>
  <c r="BF144" i="4"/>
  <c r="BI143" i="4"/>
  <c r="BH143" i="4"/>
  <c r="BG143" i="4"/>
  <c r="BE143" i="4"/>
  <c r="T143" i="4"/>
  <c r="R143" i="4"/>
  <c r="P143" i="4"/>
  <c r="BK143" i="4"/>
  <c r="J143" i="4"/>
  <c r="BF143" i="4" s="1"/>
  <c r="BI142" i="4"/>
  <c r="BH142" i="4"/>
  <c r="BG142" i="4"/>
  <c r="BE142" i="4"/>
  <c r="T142" i="4"/>
  <c r="R142" i="4"/>
  <c r="P142" i="4"/>
  <c r="BK142" i="4"/>
  <c r="J142" i="4"/>
  <c r="BF142" i="4"/>
  <c r="BI141" i="4"/>
  <c r="BH141" i="4"/>
  <c r="BG141" i="4"/>
  <c r="BE141" i="4"/>
  <c r="T141" i="4"/>
  <c r="R141" i="4"/>
  <c r="P141" i="4"/>
  <c r="BK141" i="4"/>
  <c r="J141" i="4"/>
  <c r="BF141" i="4"/>
  <c r="BI140" i="4"/>
  <c r="BH140" i="4"/>
  <c r="BG140" i="4"/>
  <c r="BE140" i="4"/>
  <c r="T140" i="4"/>
  <c r="R140" i="4"/>
  <c r="P140" i="4"/>
  <c r="BK140" i="4"/>
  <c r="J140" i="4"/>
  <c r="BF140" i="4"/>
  <c r="BI139" i="4"/>
  <c r="BH139" i="4"/>
  <c r="BG139" i="4"/>
  <c r="BE139" i="4"/>
  <c r="T139" i="4"/>
  <c r="T135" i="4" s="1"/>
  <c r="T134" i="4" s="1"/>
  <c r="R139" i="4"/>
  <c r="P139" i="4"/>
  <c r="BK139" i="4"/>
  <c r="J139" i="4"/>
  <c r="BF139" i="4" s="1"/>
  <c r="BI138" i="4"/>
  <c r="BH138" i="4"/>
  <c r="BG138" i="4"/>
  <c r="BE138" i="4"/>
  <c r="T138" i="4"/>
  <c r="R138" i="4"/>
  <c r="P138" i="4"/>
  <c r="BK138" i="4"/>
  <c r="J138" i="4"/>
  <c r="BF138" i="4"/>
  <c r="BI137" i="4"/>
  <c r="F37" i="4" s="1"/>
  <c r="BD97" i="1" s="1"/>
  <c r="BH137" i="4"/>
  <c r="BG137" i="4"/>
  <c r="BE137" i="4"/>
  <c r="T137" i="4"/>
  <c r="R137" i="4"/>
  <c r="P137" i="4"/>
  <c r="BK137" i="4"/>
  <c r="J137" i="4"/>
  <c r="BF137" i="4" s="1"/>
  <c r="BI136" i="4"/>
  <c r="BH136" i="4"/>
  <c r="BG136" i="4"/>
  <c r="BE136" i="4"/>
  <c r="T136" i="4"/>
  <c r="R136" i="4"/>
  <c r="P136" i="4"/>
  <c r="P135" i="4" s="1"/>
  <c r="BK136" i="4"/>
  <c r="BK135" i="4" s="1"/>
  <c r="J136" i="4"/>
  <c r="BF136" i="4"/>
  <c r="BI133" i="4"/>
  <c r="BH133" i="4"/>
  <c r="BG133" i="4"/>
  <c r="BE133" i="4"/>
  <c r="T133" i="4"/>
  <c r="R133" i="4"/>
  <c r="P133" i="4"/>
  <c r="BK133" i="4"/>
  <c r="J133" i="4"/>
  <c r="BF133" i="4"/>
  <c r="BI131" i="4"/>
  <c r="BH131" i="4"/>
  <c r="BG131" i="4"/>
  <c r="BE131" i="4"/>
  <c r="T131" i="4"/>
  <c r="R131" i="4"/>
  <c r="P131" i="4"/>
  <c r="BK131" i="4"/>
  <c r="J131" i="4"/>
  <c r="BF131" i="4"/>
  <c r="BI130" i="4"/>
  <c r="BH130" i="4"/>
  <c r="BG130" i="4"/>
  <c r="BE130" i="4"/>
  <c r="T130" i="4"/>
  <c r="R130" i="4"/>
  <c r="P130" i="4"/>
  <c r="BK130" i="4"/>
  <c r="J130" i="4"/>
  <c r="BF130" i="4"/>
  <c r="BI128" i="4"/>
  <c r="BH128" i="4"/>
  <c r="BG128" i="4"/>
  <c r="F35" i="4" s="1"/>
  <c r="BB97" i="1" s="1"/>
  <c r="BE128" i="4"/>
  <c r="T128" i="4"/>
  <c r="R128" i="4"/>
  <c r="P128" i="4"/>
  <c r="BK128" i="4"/>
  <c r="J128" i="4"/>
  <c r="BF128" i="4"/>
  <c r="BI127" i="4"/>
  <c r="BH127" i="4"/>
  <c r="BG127" i="4"/>
  <c r="BE127" i="4"/>
  <c r="T127" i="4"/>
  <c r="R127" i="4"/>
  <c r="P127" i="4"/>
  <c r="BK127" i="4"/>
  <c r="J127" i="4"/>
  <c r="BF127" i="4"/>
  <c r="BI126" i="4"/>
  <c r="BH126" i="4"/>
  <c r="BG126" i="4"/>
  <c r="BE126" i="4"/>
  <c r="T126" i="4"/>
  <c r="R126" i="4"/>
  <c r="P126" i="4"/>
  <c r="BK126" i="4"/>
  <c r="BK124" i="4" s="1"/>
  <c r="J126" i="4"/>
  <c r="BF126" i="4"/>
  <c r="BI125" i="4"/>
  <c r="BH125" i="4"/>
  <c r="F36" i="4" s="1"/>
  <c r="BC97" i="1" s="1"/>
  <c r="BG125" i="4"/>
  <c r="BE125" i="4"/>
  <c r="F33" i="4" s="1"/>
  <c r="AZ97" i="1" s="1"/>
  <c r="T125" i="4"/>
  <c r="T124" i="4"/>
  <c r="T123" i="4"/>
  <c r="R125" i="4"/>
  <c r="R124" i="4"/>
  <c r="R123" i="4" s="1"/>
  <c r="P125" i="4"/>
  <c r="P124" i="4"/>
  <c r="P123" i="4" s="1"/>
  <c r="BK125" i="4"/>
  <c r="J125" i="4"/>
  <c r="BF125" i="4" s="1"/>
  <c r="J119" i="4"/>
  <c r="J118" i="4"/>
  <c r="F118" i="4"/>
  <c r="F116" i="4"/>
  <c r="E114" i="4"/>
  <c r="J92" i="4"/>
  <c r="J91" i="4"/>
  <c r="F91" i="4"/>
  <c r="F89" i="4"/>
  <c r="E87" i="4"/>
  <c r="F119" i="4"/>
  <c r="J116" i="4"/>
  <c r="E7" i="4"/>
  <c r="E85" i="4" s="1"/>
  <c r="E112" i="4"/>
  <c r="J37" i="3"/>
  <c r="J36" i="3"/>
  <c r="AY96" i="1" s="1"/>
  <c r="J35" i="3"/>
  <c r="AX96" i="1"/>
  <c r="BI153" i="3"/>
  <c r="BH153" i="3"/>
  <c r="BG153" i="3"/>
  <c r="BE153" i="3"/>
  <c r="T153" i="3"/>
  <c r="R153" i="3"/>
  <c r="P153" i="3"/>
  <c r="BK153" i="3"/>
  <c r="J153" i="3"/>
  <c r="BF153" i="3" s="1"/>
  <c r="BI152" i="3"/>
  <c r="BH152" i="3"/>
  <c r="BG152" i="3"/>
  <c r="BE152" i="3"/>
  <c r="T152" i="3"/>
  <c r="T151" i="3"/>
  <c r="R152" i="3"/>
  <c r="R151" i="3"/>
  <c r="P152" i="3"/>
  <c r="P151" i="3"/>
  <c r="BK152" i="3"/>
  <c r="BK151" i="3" s="1"/>
  <c r="J151" i="3" s="1"/>
  <c r="J99" i="3" s="1"/>
  <c r="J152" i="3"/>
  <c r="BF152" i="3"/>
  <c r="BI150" i="3"/>
  <c r="BH150" i="3"/>
  <c r="BG150" i="3"/>
  <c r="BE150" i="3"/>
  <c r="T150" i="3"/>
  <c r="R150" i="3"/>
  <c r="P150" i="3"/>
  <c r="BK150" i="3"/>
  <c r="J150" i="3"/>
  <c r="BF150" i="3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J148" i="3"/>
  <c r="BF148" i="3"/>
  <c r="BI147" i="3"/>
  <c r="BH147" i="3"/>
  <c r="BG147" i="3"/>
  <c r="BE147" i="3"/>
  <c r="T147" i="3"/>
  <c r="R147" i="3"/>
  <c r="P147" i="3"/>
  <c r="BK147" i="3"/>
  <c r="J147" i="3"/>
  <c r="BF147" i="3" s="1"/>
  <c r="BI146" i="3"/>
  <c r="BH146" i="3"/>
  <c r="BG146" i="3"/>
  <c r="BE146" i="3"/>
  <c r="T146" i="3"/>
  <c r="R146" i="3"/>
  <c r="P146" i="3"/>
  <c r="BK146" i="3"/>
  <c r="J146" i="3"/>
  <c r="BF146" i="3"/>
  <c r="BI145" i="3"/>
  <c r="BH145" i="3"/>
  <c r="BG145" i="3"/>
  <c r="BE145" i="3"/>
  <c r="T145" i="3"/>
  <c r="R145" i="3"/>
  <c r="P145" i="3"/>
  <c r="BK145" i="3"/>
  <c r="J145" i="3"/>
  <c r="BF145" i="3"/>
  <c r="BI144" i="3"/>
  <c r="BH144" i="3"/>
  <c r="BG144" i="3"/>
  <c r="BE144" i="3"/>
  <c r="T144" i="3"/>
  <c r="R144" i="3"/>
  <c r="P144" i="3"/>
  <c r="BK144" i="3"/>
  <c r="J144" i="3"/>
  <c r="BF144" i="3"/>
  <c r="BI143" i="3"/>
  <c r="BH143" i="3"/>
  <c r="BG143" i="3"/>
  <c r="BE143" i="3"/>
  <c r="T143" i="3"/>
  <c r="R143" i="3"/>
  <c r="P143" i="3"/>
  <c r="BK143" i="3"/>
  <c r="J143" i="3"/>
  <c r="BF143" i="3" s="1"/>
  <c r="BI142" i="3"/>
  <c r="BH142" i="3"/>
  <c r="BG142" i="3"/>
  <c r="BE142" i="3"/>
  <c r="T142" i="3"/>
  <c r="R142" i="3"/>
  <c r="P142" i="3"/>
  <c r="BK142" i="3"/>
  <c r="J142" i="3"/>
  <c r="BF142" i="3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T140" i="3"/>
  <c r="R140" i="3"/>
  <c r="P140" i="3"/>
  <c r="BK140" i="3"/>
  <c r="J140" i="3"/>
  <c r="BF140" i="3"/>
  <c r="BI139" i="3"/>
  <c r="BH139" i="3"/>
  <c r="BG139" i="3"/>
  <c r="BE139" i="3"/>
  <c r="T139" i="3"/>
  <c r="R139" i="3"/>
  <c r="P139" i="3"/>
  <c r="BK139" i="3"/>
  <c r="J139" i="3"/>
  <c r="BF139" i="3"/>
  <c r="BI138" i="3"/>
  <c r="BH138" i="3"/>
  <c r="BG138" i="3"/>
  <c r="BE138" i="3"/>
  <c r="T138" i="3"/>
  <c r="R138" i="3"/>
  <c r="P138" i="3"/>
  <c r="BK138" i="3"/>
  <c r="J138" i="3"/>
  <c r="BF138" i="3"/>
  <c r="BI137" i="3"/>
  <c r="BH137" i="3"/>
  <c r="BG137" i="3"/>
  <c r="BE137" i="3"/>
  <c r="T137" i="3"/>
  <c r="R137" i="3"/>
  <c r="P137" i="3"/>
  <c r="BK137" i="3"/>
  <c r="J137" i="3"/>
  <c r="BF137" i="3" s="1"/>
  <c r="BI136" i="3"/>
  <c r="BH136" i="3"/>
  <c r="BG136" i="3"/>
  <c r="BE136" i="3"/>
  <c r="T136" i="3"/>
  <c r="R136" i="3"/>
  <c r="P136" i="3"/>
  <c r="BK136" i="3"/>
  <c r="J136" i="3"/>
  <c r="BF136" i="3"/>
  <c r="BI135" i="3"/>
  <c r="BH135" i="3"/>
  <c r="BG135" i="3"/>
  <c r="BE135" i="3"/>
  <c r="T135" i="3"/>
  <c r="R135" i="3"/>
  <c r="P135" i="3"/>
  <c r="BK135" i="3"/>
  <c r="J135" i="3"/>
  <c r="BF135" i="3" s="1"/>
  <c r="BI134" i="3"/>
  <c r="BH134" i="3"/>
  <c r="BG134" i="3"/>
  <c r="BE134" i="3"/>
  <c r="T134" i="3"/>
  <c r="R134" i="3"/>
  <c r="P134" i="3"/>
  <c r="BK134" i="3"/>
  <c r="J134" i="3"/>
  <c r="BF134" i="3"/>
  <c r="BI133" i="3"/>
  <c r="BH133" i="3"/>
  <c r="BG133" i="3"/>
  <c r="BE133" i="3"/>
  <c r="T133" i="3"/>
  <c r="R133" i="3"/>
  <c r="P133" i="3"/>
  <c r="BK133" i="3"/>
  <c r="J133" i="3"/>
  <c r="BF133" i="3"/>
  <c r="BI132" i="3"/>
  <c r="BH132" i="3"/>
  <c r="BG132" i="3"/>
  <c r="BE132" i="3"/>
  <c r="T132" i="3"/>
  <c r="R132" i="3"/>
  <c r="P132" i="3"/>
  <c r="BK132" i="3"/>
  <c r="J132" i="3"/>
  <c r="BF132" i="3"/>
  <c r="BI131" i="3"/>
  <c r="BH131" i="3"/>
  <c r="BG131" i="3"/>
  <c r="BE131" i="3"/>
  <c r="T131" i="3"/>
  <c r="R131" i="3"/>
  <c r="P131" i="3"/>
  <c r="BK131" i="3"/>
  <c r="J131" i="3"/>
  <c r="BF131" i="3" s="1"/>
  <c r="BI130" i="3"/>
  <c r="BH130" i="3"/>
  <c r="BG130" i="3"/>
  <c r="BE130" i="3"/>
  <c r="T130" i="3"/>
  <c r="R130" i="3"/>
  <c r="P130" i="3"/>
  <c r="P123" i="3" s="1"/>
  <c r="BK130" i="3"/>
  <c r="J130" i="3"/>
  <c r="BF130" i="3"/>
  <c r="BI129" i="3"/>
  <c r="BH129" i="3"/>
  <c r="BG129" i="3"/>
  <c r="BE129" i="3"/>
  <c r="T129" i="3"/>
  <c r="R129" i="3"/>
  <c r="P129" i="3"/>
  <c r="BK129" i="3"/>
  <c r="J129" i="3"/>
  <c r="BF129" i="3" s="1"/>
  <c r="BI128" i="3"/>
  <c r="BH128" i="3"/>
  <c r="BG128" i="3"/>
  <c r="BE128" i="3"/>
  <c r="T128" i="3"/>
  <c r="R128" i="3"/>
  <c r="P128" i="3"/>
  <c r="BK128" i="3"/>
  <c r="J128" i="3"/>
  <c r="BF128" i="3" s="1"/>
  <c r="BI127" i="3"/>
  <c r="F37" i="3" s="1"/>
  <c r="BD96" i="1" s="1"/>
  <c r="BH127" i="3"/>
  <c r="BG127" i="3"/>
  <c r="BE127" i="3"/>
  <c r="T127" i="3"/>
  <c r="R127" i="3"/>
  <c r="P127" i="3"/>
  <c r="BK127" i="3"/>
  <c r="J127" i="3"/>
  <c r="BF127" i="3"/>
  <c r="BI126" i="3"/>
  <c r="BH126" i="3"/>
  <c r="BG126" i="3"/>
  <c r="BE126" i="3"/>
  <c r="T126" i="3"/>
  <c r="R126" i="3"/>
  <c r="P126" i="3"/>
  <c r="BK126" i="3"/>
  <c r="J126" i="3"/>
  <c r="BF126" i="3"/>
  <c r="BI125" i="3"/>
  <c r="BH125" i="3"/>
  <c r="BG125" i="3"/>
  <c r="BE125" i="3"/>
  <c r="T125" i="3"/>
  <c r="R125" i="3"/>
  <c r="P125" i="3"/>
  <c r="BK125" i="3"/>
  <c r="J125" i="3"/>
  <c r="BF125" i="3" s="1"/>
  <c r="BI124" i="3"/>
  <c r="BH124" i="3"/>
  <c r="BG124" i="3"/>
  <c r="BE124" i="3"/>
  <c r="F33" i="3" s="1"/>
  <c r="AZ96" i="1" s="1"/>
  <c r="T124" i="3"/>
  <c r="T123" i="3" s="1"/>
  <c r="R124" i="3"/>
  <c r="R123" i="3" s="1"/>
  <c r="P124" i="3"/>
  <c r="BK124" i="3"/>
  <c r="BK123" i="3" s="1"/>
  <c r="J123" i="3" s="1"/>
  <c r="J98" i="3" s="1"/>
  <c r="J124" i="3"/>
  <c r="BF124" i="3"/>
  <c r="BI122" i="3"/>
  <c r="BH122" i="3"/>
  <c r="BG122" i="3"/>
  <c r="F35" i="3" s="1"/>
  <c r="BB96" i="1" s="1"/>
  <c r="BE122" i="3"/>
  <c r="T122" i="3"/>
  <c r="R122" i="3"/>
  <c r="P122" i="3"/>
  <c r="BK122" i="3"/>
  <c r="J122" i="3"/>
  <c r="BF122" i="3"/>
  <c r="BI121" i="3"/>
  <c r="BH121" i="3"/>
  <c r="F36" i="3"/>
  <c r="BC96" i="1" s="1"/>
  <c r="BG121" i="3"/>
  <c r="BE121" i="3"/>
  <c r="J33" i="3" s="1"/>
  <c r="AV96" i="1" s="1"/>
  <c r="T121" i="3"/>
  <c r="T120" i="3" s="1"/>
  <c r="T119" i="3" s="1"/>
  <c r="R121" i="3"/>
  <c r="R120" i="3" s="1"/>
  <c r="R119" i="3" s="1"/>
  <c r="P121" i="3"/>
  <c r="P120" i="3" s="1"/>
  <c r="P119" i="3" s="1"/>
  <c r="AU96" i="1" s="1"/>
  <c r="BK121" i="3"/>
  <c r="BK120" i="3"/>
  <c r="J120" i="3" s="1"/>
  <c r="J97" i="3" s="1"/>
  <c r="J121" i="3"/>
  <c r="BF121" i="3" s="1"/>
  <c r="J116" i="3"/>
  <c r="F115" i="3"/>
  <c r="F113" i="3"/>
  <c r="E111" i="3"/>
  <c r="J92" i="3"/>
  <c r="F91" i="3"/>
  <c r="F89" i="3"/>
  <c r="E87" i="3"/>
  <c r="J21" i="3"/>
  <c r="E21" i="3"/>
  <c r="J115" i="3" s="1"/>
  <c r="J20" i="3"/>
  <c r="F116" i="3"/>
  <c r="J113" i="3"/>
  <c r="J89" i="3"/>
  <c r="E7" i="3"/>
  <c r="E109" i="3" s="1"/>
  <c r="J37" i="2"/>
  <c r="J36" i="2"/>
  <c r="AY95" i="1" s="1"/>
  <c r="J35" i="2"/>
  <c r="AX95" i="1"/>
  <c r="BI169" i="2"/>
  <c r="BH169" i="2"/>
  <c r="BG169" i="2"/>
  <c r="BE169" i="2"/>
  <c r="T169" i="2"/>
  <c r="T168" i="2" s="1"/>
  <c r="R169" i="2"/>
  <c r="R168" i="2"/>
  <c r="P169" i="2"/>
  <c r="P168" i="2" s="1"/>
  <c r="BK169" i="2"/>
  <c r="BK168" i="2"/>
  <c r="J168" i="2" s="1"/>
  <c r="J102" i="2" s="1"/>
  <c r="J169" i="2"/>
  <c r="BF169" i="2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R144" i="2" s="1"/>
  <c r="P148" i="2"/>
  <c r="BK148" i="2"/>
  <c r="J148" i="2"/>
  <c r="BF148" i="2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/>
  <c r="BI145" i="2"/>
  <c r="BH145" i="2"/>
  <c r="BG145" i="2"/>
  <c r="BE145" i="2"/>
  <c r="T145" i="2"/>
  <c r="T144" i="2" s="1"/>
  <c r="R145" i="2"/>
  <c r="P145" i="2"/>
  <c r="P144" i="2" s="1"/>
  <c r="BK145" i="2"/>
  <c r="BK144" i="2"/>
  <c r="J144" i="2" s="1"/>
  <c r="J101" i="2" s="1"/>
  <c r="J145" i="2"/>
  <c r="BF145" i="2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 s="1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R134" i="2" s="1"/>
  <c r="R133" i="2" s="1"/>
  <c r="P138" i="2"/>
  <c r="BK138" i="2"/>
  <c r="J138" i="2"/>
  <c r="BF138" i="2"/>
  <c r="BI137" i="2"/>
  <c r="BH137" i="2"/>
  <c r="BG137" i="2"/>
  <c r="BE137" i="2"/>
  <c r="T137" i="2"/>
  <c r="R137" i="2"/>
  <c r="P137" i="2"/>
  <c r="BK137" i="2"/>
  <c r="BK134" i="2" s="1"/>
  <c r="J137" i="2"/>
  <c r="BF137" i="2" s="1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T134" i="2" s="1"/>
  <c r="T133" i="2" s="1"/>
  <c r="R135" i="2"/>
  <c r="P135" i="2"/>
  <c r="P134" i="2"/>
  <c r="P133" i="2" s="1"/>
  <c r="BK135" i="2"/>
  <c r="J135" i="2"/>
  <c r="BF135" i="2"/>
  <c r="BI132" i="2"/>
  <c r="BH132" i="2"/>
  <c r="BG132" i="2"/>
  <c r="BE132" i="2"/>
  <c r="T132" i="2"/>
  <c r="R132" i="2"/>
  <c r="P132" i="2"/>
  <c r="BK132" i="2"/>
  <c r="J132" i="2"/>
  <c r="BF132" i="2"/>
  <c r="BI130" i="2"/>
  <c r="BH130" i="2"/>
  <c r="BG130" i="2"/>
  <c r="BE130" i="2"/>
  <c r="T130" i="2"/>
  <c r="R130" i="2"/>
  <c r="P130" i="2"/>
  <c r="BK130" i="2"/>
  <c r="J130" i="2"/>
  <c r="BF130" i="2" s="1"/>
  <c r="BI129" i="2"/>
  <c r="BH129" i="2"/>
  <c r="BG129" i="2"/>
  <c r="F35" i="2" s="1"/>
  <c r="BB95" i="1" s="1"/>
  <c r="BE129" i="2"/>
  <c r="T129" i="2"/>
  <c r="R129" i="2"/>
  <c r="R124" i="2" s="1"/>
  <c r="R123" i="2" s="1"/>
  <c r="P129" i="2"/>
  <c r="BK129" i="2"/>
  <c r="J129" i="2"/>
  <c r="BF129" i="2"/>
  <c r="BI127" i="2"/>
  <c r="BH127" i="2"/>
  <c r="BG127" i="2"/>
  <c r="BE127" i="2"/>
  <c r="T127" i="2"/>
  <c r="T124" i="2" s="1"/>
  <c r="T123" i="2" s="1"/>
  <c r="R127" i="2"/>
  <c r="P127" i="2"/>
  <c r="BK127" i="2"/>
  <c r="J127" i="2"/>
  <c r="BF127" i="2" s="1"/>
  <c r="BI126" i="2"/>
  <c r="BH126" i="2"/>
  <c r="BG126" i="2"/>
  <c r="BE126" i="2"/>
  <c r="T126" i="2"/>
  <c r="R126" i="2"/>
  <c r="P126" i="2"/>
  <c r="BK126" i="2"/>
  <c r="J126" i="2"/>
  <c r="BF126" i="2"/>
  <c r="BI125" i="2"/>
  <c r="F37" i="2" s="1"/>
  <c r="BD95" i="1" s="1"/>
  <c r="BH125" i="2"/>
  <c r="F36" i="2" s="1"/>
  <c r="BC95" i="1" s="1"/>
  <c r="BG125" i="2"/>
  <c r="BE125" i="2"/>
  <c r="J33" i="2" s="1"/>
  <c r="AV95" i="1" s="1"/>
  <c r="T125" i="2"/>
  <c r="R125" i="2"/>
  <c r="P125" i="2"/>
  <c r="P124" i="2"/>
  <c r="P123" i="2" s="1"/>
  <c r="BK125" i="2"/>
  <c r="BK124" i="2" s="1"/>
  <c r="J125" i="2"/>
  <c r="BF125" i="2"/>
  <c r="J119" i="2"/>
  <c r="J118" i="2"/>
  <c r="F118" i="2"/>
  <c r="F116" i="2"/>
  <c r="E114" i="2"/>
  <c r="J92" i="2"/>
  <c r="J91" i="2"/>
  <c r="F91" i="2"/>
  <c r="F89" i="2"/>
  <c r="E87" i="2"/>
  <c r="F119" i="2"/>
  <c r="J116" i="2"/>
  <c r="E7" i="2"/>
  <c r="E112" i="2" s="1"/>
  <c r="AS94" i="1"/>
  <c r="L90" i="1"/>
  <c r="AM90" i="1"/>
  <c r="AM89" i="1"/>
  <c r="L89" i="1"/>
  <c r="AM87" i="1"/>
  <c r="L87" i="1"/>
  <c r="L85" i="1"/>
  <c r="L84" i="1"/>
  <c r="J89" i="2" l="1"/>
  <c r="J89" i="11"/>
  <c r="J118" i="6"/>
  <c r="J89" i="5"/>
  <c r="F92" i="3"/>
  <c r="F92" i="8"/>
  <c r="F92" i="6"/>
  <c r="F92" i="9"/>
  <c r="F118" i="11"/>
  <c r="F92" i="2"/>
  <c r="P122" i="2"/>
  <c r="AU95" i="1" s="1"/>
  <c r="J124" i="2"/>
  <c r="J98" i="2" s="1"/>
  <c r="BK123" i="2"/>
  <c r="F34" i="4"/>
  <c r="BA97" i="1" s="1"/>
  <c r="J34" i="3"/>
  <c r="AW96" i="1" s="1"/>
  <c r="F34" i="3"/>
  <c r="BA96" i="1" s="1"/>
  <c r="AT95" i="1"/>
  <c r="BK123" i="4"/>
  <c r="J124" i="4"/>
  <c r="J98" i="4" s="1"/>
  <c r="BK134" i="4"/>
  <c r="J134" i="4" s="1"/>
  <c r="J99" i="4" s="1"/>
  <c r="J135" i="4"/>
  <c r="J100" i="4" s="1"/>
  <c r="R122" i="2"/>
  <c r="T122" i="4"/>
  <c r="F34" i="2"/>
  <c r="BA95" i="1" s="1"/>
  <c r="AT96" i="1"/>
  <c r="J34" i="4"/>
  <c r="AW97" i="1" s="1"/>
  <c r="J134" i="2"/>
  <c r="J100" i="2" s="1"/>
  <c r="BK133" i="2"/>
  <c r="J133" i="2" s="1"/>
  <c r="J99" i="2" s="1"/>
  <c r="J34" i="2"/>
  <c r="AW95" i="1" s="1"/>
  <c r="T122" i="2"/>
  <c r="F33" i="2"/>
  <c r="AZ95" i="1" s="1"/>
  <c r="J89" i="4"/>
  <c r="BK127" i="7"/>
  <c r="P127" i="7"/>
  <c r="P126" i="7" s="1"/>
  <c r="P121" i="7" s="1"/>
  <c r="AU100" i="1" s="1"/>
  <c r="J33" i="9"/>
  <c r="AV102" i="1" s="1"/>
  <c r="AT102" i="1" s="1"/>
  <c r="E85" i="3"/>
  <c r="J91" i="3"/>
  <c r="BK119" i="3"/>
  <c r="J119" i="3" s="1"/>
  <c r="F35" i="8"/>
  <c r="BB101" i="1" s="1"/>
  <c r="P157" i="8"/>
  <c r="J122" i="9"/>
  <c r="J97" i="9" s="1"/>
  <c r="F37" i="10"/>
  <c r="BD103" i="1" s="1"/>
  <c r="F33" i="11"/>
  <c r="AZ104" i="1" s="1"/>
  <c r="J127" i="11"/>
  <c r="J100" i="11" s="1"/>
  <c r="BK126" i="11"/>
  <c r="J126" i="11" s="1"/>
  <c r="J99" i="11" s="1"/>
  <c r="F92" i="4"/>
  <c r="J145" i="6"/>
  <c r="J102" i="6" s="1"/>
  <c r="F36" i="8"/>
  <c r="BC101" i="1" s="1"/>
  <c r="F36" i="9"/>
  <c r="BC102" i="1" s="1"/>
  <c r="J34" i="10"/>
  <c r="AW103" i="1" s="1"/>
  <c r="F34" i="10"/>
  <c r="BA103" i="1" s="1"/>
  <c r="F36" i="10"/>
  <c r="BC103" i="1" s="1"/>
  <c r="F35" i="11"/>
  <c r="BB104" i="1" s="1"/>
  <c r="P155" i="6"/>
  <c r="P144" i="6" s="1"/>
  <c r="P124" i="6" s="1"/>
  <c r="AU99" i="1" s="1"/>
  <c r="T127" i="7"/>
  <c r="T126" i="7" s="1"/>
  <c r="F35" i="7"/>
  <c r="BB100" i="1" s="1"/>
  <c r="BB94" i="1" s="1"/>
  <c r="F34" i="8"/>
  <c r="BA101" i="1" s="1"/>
  <c r="J34" i="8"/>
  <c r="AW101" i="1" s="1"/>
  <c r="AT101" i="1" s="1"/>
  <c r="J146" i="8"/>
  <c r="J102" i="8" s="1"/>
  <c r="BK145" i="8"/>
  <c r="J145" i="8" s="1"/>
  <c r="J101" i="8" s="1"/>
  <c r="BK155" i="10"/>
  <c r="J155" i="10" s="1"/>
  <c r="J103" i="10" s="1"/>
  <c r="F36" i="11"/>
  <c r="BC104" i="1" s="1"/>
  <c r="R135" i="4"/>
  <c r="R134" i="4" s="1"/>
  <c r="R122" i="4" s="1"/>
  <c r="J33" i="5"/>
  <c r="AV98" i="1" s="1"/>
  <c r="AT98" i="1" s="1"/>
  <c r="T124" i="6"/>
  <c r="J34" i="7"/>
  <c r="AW100" i="1" s="1"/>
  <c r="AT100" i="1" s="1"/>
  <c r="F34" i="7"/>
  <c r="BA100" i="1" s="1"/>
  <c r="E85" i="2"/>
  <c r="J122" i="5"/>
  <c r="J97" i="5" s="1"/>
  <c r="J33" i="6"/>
  <c r="AV99" i="1" s="1"/>
  <c r="R121" i="9"/>
  <c r="BK127" i="9"/>
  <c r="P127" i="9"/>
  <c r="P126" i="9" s="1"/>
  <c r="P121" i="9" s="1"/>
  <c r="AU102" i="1" s="1"/>
  <c r="T127" i="9"/>
  <c r="T126" i="9" s="1"/>
  <c r="T121" i="9" s="1"/>
  <c r="F35" i="9"/>
  <c r="BB102" i="1" s="1"/>
  <c r="J126" i="10"/>
  <c r="J98" i="10" s="1"/>
  <c r="BK125" i="10"/>
  <c r="R144" i="10"/>
  <c r="F34" i="11"/>
  <c r="BA104" i="1" s="1"/>
  <c r="J115" i="7"/>
  <c r="J89" i="7"/>
  <c r="R155" i="6"/>
  <c r="R144" i="6" s="1"/>
  <c r="R124" i="6" s="1"/>
  <c r="J123" i="7"/>
  <c r="J98" i="7" s="1"/>
  <c r="BK122" i="7"/>
  <c r="F36" i="7"/>
  <c r="BC100" i="1" s="1"/>
  <c r="BK126" i="8"/>
  <c r="R146" i="8"/>
  <c r="R145" i="8" s="1"/>
  <c r="R127" i="11"/>
  <c r="R126" i="11" s="1"/>
  <c r="R121" i="11" s="1"/>
  <c r="T121" i="7"/>
  <c r="F36" i="5"/>
  <c r="BC98" i="1" s="1"/>
  <c r="BC94" i="1" s="1"/>
  <c r="J34" i="6"/>
  <c r="AW99" i="1" s="1"/>
  <c r="F34" i="6"/>
  <c r="BA99" i="1" s="1"/>
  <c r="BK155" i="6"/>
  <c r="J155" i="6" s="1"/>
  <c r="J103" i="6" s="1"/>
  <c r="P125" i="8"/>
  <c r="J123" i="11"/>
  <c r="J98" i="11" s="1"/>
  <c r="BK122" i="11"/>
  <c r="F36" i="6"/>
  <c r="BC99" i="1" s="1"/>
  <c r="F37" i="6"/>
  <c r="BD99" i="1" s="1"/>
  <c r="BD94" i="1" s="1"/>
  <c r="W33" i="1" s="1"/>
  <c r="P145" i="8"/>
  <c r="T145" i="8"/>
  <c r="R125" i="10"/>
  <c r="P135" i="10"/>
  <c r="P125" i="10" s="1"/>
  <c r="P124" i="10" s="1"/>
  <c r="AU103" i="1" s="1"/>
  <c r="BK145" i="10"/>
  <c r="P121" i="11"/>
  <c r="AU104" i="1" s="1"/>
  <c r="T127" i="11"/>
  <c r="T126" i="11" s="1"/>
  <c r="J33" i="4"/>
  <c r="AV97" i="1" s="1"/>
  <c r="P145" i="4"/>
  <c r="P134" i="4" s="1"/>
  <c r="P122" i="4" s="1"/>
  <c r="AU97" i="1" s="1"/>
  <c r="R121" i="7"/>
  <c r="R126" i="8"/>
  <c r="R125" i="8" s="1"/>
  <c r="R124" i="8" s="1"/>
  <c r="F37" i="8"/>
  <c r="BD101" i="1" s="1"/>
  <c r="T135" i="8"/>
  <c r="T125" i="8" s="1"/>
  <c r="T124" i="8" s="1"/>
  <c r="R155" i="10"/>
  <c r="BK127" i="5"/>
  <c r="P127" i="5"/>
  <c r="P126" i="5" s="1"/>
  <c r="P121" i="5" s="1"/>
  <c r="AU98" i="1" s="1"/>
  <c r="T127" i="5"/>
  <c r="T126" i="5" s="1"/>
  <c r="T121" i="5" s="1"/>
  <c r="J126" i="6"/>
  <c r="J98" i="6" s="1"/>
  <c r="BK125" i="6"/>
  <c r="J34" i="9"/>
  <c r="AW102" i="1" s="1"/>
  <c r="T125" i="10"/>
  <c r="T124" i="10" s="1"/>
  <c r="J33" i="10"/>
  <c r="AV103" i="1" s="1"/>
  <c r="AT103" i="1" s="1"/>
  <c r="T121" i="11"/>
  <c r="F37" i="11"/>
  <c r="BD104" i="1" s="1"/>
  <c r="F118" i="5"/>
  <c r="F33" i="6"/>
  <c r="AZ99" i="1" s="1"/>
  <c r="F33" i="10"/>
  <c r="AZ103" i="1" s="1"/>
  <c r="F33" i="8"/>
  <c r="AZ101" i="1" s="1"/>
  <c r="AX94" i="1" l="1"/>
  <c r="W31" i="1"/>
  <c r="AY94" i="1"/>
  <c r="W32" i="1"/>
  <c r="J126" i="8"/>
  <c r="J98" i="8" s="1"/>
  <c r="BK125" i="8"/>
  <c r="J127" i="7"/>
  <c r="J100" i="7" s="1"/>
  <c r="BK126" i="7"/>
  <c r="J126" i="7" s="1"/>
  <c r="J99" i="7" s="1"/>
  <c r="BA94" i="1"/>
  <c r="AZ94" i="1"/>
  <c r="J125" i="6"/>
  <c r="J97" i="6" s="1"/>
  <c r="J122" i="7"/>
  <c r="J97" i="7" s="1"/>
  <c r="AT97" i="1"/>
  <c r="J127" i="9"/>
  <c r="J100" i="9" s="1"/>
  <c r="BK126" i="9"/>
  <c r="J123" i="4"/>
  <c r="J97" i="4" s="1"/>
  <c r="BK122" i="4"/>
  <c r="J122" i="4" s="1"/>
  <c r="P124" i="8"/>
  <c r="AU101" i="1" s="1"/>
  <c r="J122" i="11"/>
  <c r="J97" i="11" s="1"/>
  <c r="BK121" i="11"/>
  <c r="J121" i="11" s="1"/>
  <c r="BK122" i="2"/>
  <c r="J122" i="2" s="1"/>
  <c r="J123" i="2"/>
  <c r="J97" i="2" s="1"/>
  <c r="AT99" i="1"/>
  <c r="J125" i="10"/>
  <c r="J97" i="10" s="1"/>
  <c r="J127" i="5"/>
  <c r="J100" i="5" s="1"/>
  <c r="BK126" i="5"/>
  <c r="J145" i="10"/>
  <c r="J102" i="10" s="1"/>
  <c r="BK144" i="10"/>
  <c r="J144" i="10" s="1"/>
  <c r="J101" i="10" s="1"/>
  <c r="J30" i="3"/>
  <c r="J96" i="3"/>
  <c r="AU94" i="1"/>
  <c r="R124" i="10"/>
  <c r="BK144" i="6"/>
  <c r="J144" i="6" s="1"/>
  <c r="J101" i="6" s="1"/>
  <c r="J30" i="11" l="1"/>
  <c r="J96" i="11"/>
  <c r="BK124" i="6"/>
  <c r="J124" i="6" s="1"/>
  <c r="J30" i="2"/>
  <c r="J96" i="2"/>
  <c r="W30" i="1"/>
  <c r="AW94" i="1"/>
  <c r="AK30" i="1" s="1"/>
  <c r="BK121" i="7"/>
  <c r="J121" i="7" s="1"/>
  <c r="W29" i="1"/>
  <c r="AV94" i="1"/>
  <c r="AG96" i="1"/>
  <c r="AN96" i="1" s="1"/>
  <c r="J39" i="3"/>
  <c r="J96" i="4"/>
  <c r="J30" i="4"/>
  <c r="J125" i="8"/>
  <c r="J97" i="8" s="1"/>
  <c r="BK124" i="8"/>
  <c r="J124" i="8" s="1"/>
  <c r="J126" i="5"/>
  <c r="J99" i="5" s="1"/>
  <c r="BK121" i="5"/>
  <c r="J121" i="5" s="1"/>
  <c r="J126" i="9"/>
  <c r="J99" i="9" s="1"/>
  <c r="BK121" i="9"/>
  <c r="J121" i="9" s="1"/>
  <c r="BK124" i="10"/>
  <c r="J124" i="10" s="1"/>
  <c r="AK29" i="1" l="1"/>
  <c r="AT94" i="1"/>
  <c r="J30" i="9"/>
  <c r="J96" i="9"/>
  <c r="J96" i="6"/>
  <c r="J30" i="6"/>
  <c r="J96" i="7"/>
  <c r="J30" i="7"/>
  <c r="J39" i="2"/>
  <c r="AG95" i="1"/>
  <c r="J96" i="10"/>
  <c r="J30" i="10"/>
  <c r="J30" i="5"/>
  <c r="J96" i="5"/>
  <c r="J96" i="8"/>
  <c r="J30" i="8"/>
  <c r="AG97" i="1"/>
  <c r="AN97" i="1" s="1"/>
  <c r="J39" i="4"/>
  <c r="AG104" i="1"/>
  <c r="AN104" i="1" s="1"/>
  <c r="J39" i="11"/>
  <c r="J39" i="7" l="1"/>
  <c r="AG100" i="1"/>
  <c r="AN100" i="1" s="1"/>
  <c r="AG99" i="1"/>
  <c r="AN99" i="1" s="1"/>
  <c r="J39" i="6"/>
  <c r="J39" i="9"/>
  <c r="AG102" i="1"/>
  <c r="AN102" i="1" s="1"/>
  <c r="AN95" i="1"/>
  <c r="AG103" i="1"/>
  <c r="AN103" i="1" s="1"/>
  <c r="J39" i="10"/>
  <c r="J39" i="8"/>
  <c r="AG101" i="1"/>
  <c r="AN101" i="1" s="1"/>
  <c r="J39" i="5"/>
  <c r="AG98" i="1"/>
  <c r="AN98" i="1" s="1"/>
  <c r="AG94" i="1" l="1"/>
  <c r="AK26" i="1" l="1"/>
  <c r="AK35" i="1" s="1"/>
  <c r="AN94" i="1"/>
</calcChain>
</file>

<file path=xl/sharedStrings.xml><?xml version="1.0" encoding="utf-8"?>
<sst xmlns="http://schemas.openxmlformats.org/spreadsheetml/2006/main" count="6591" uniqueCount="755">
  <si>
    <t>Export Komplet</t>
  </si>
  <si>
    <t/>
  </si>
  <si>
    <t>2.0</t>
  </si>
  <si>
    <t>False</t>
  </si>
  <si>
    <t>{e5aff926-b3a3-41e1-9264-acbe0d2ccfa7}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</si>
  <si>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</si>
  <si>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</si>
  <si>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</si>
  <si>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</si>
  <si>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</si>
  <si>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</si>
  <si>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</si>
  <si>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</si>
  <si>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055-20-E-2K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</si>
  <si>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</si>
  <si>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</si>
  <si>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Výstavba zariadení využivajúcich OEZ v prevédzkach COOP Jednota Námestovo</t>
  </si>
  <si>
    <t>JKSO:</t>
  </si>
  <si>
    <t>KS:</t>
  </si>
  <si>
    <t>Miesto:</t>
  </si>
  <si>
    <t>Námestovo</t>
  </si>
  <si>
    <t>Dátum:</t>
  </si>
  <si>
    <t>Objednávateľ:</t>
  </si>
  <si>
    <t>IČO:</t>
  </si>
  <si>
    <t xml:space="preserve">COOP Jednota Námestovo, s.d. </t>
  </si>
  <si>
    <t>IČ DPH:</t>
  </si>
  <si>
    <t>Zhotoviteľ:</t>
  </si>
  <si>
    <t>Projektant:</t>
  </si>
  <si>
    <t>True</t>
  </si>
  <si>
    <t xml:space="preserve">Entepro, s.r.o., 027 53 Istewbné č. 278 </t>
  </si>
  <si>
    <t>Spracovateľ:</t>
  </si>
  <si>
    <t xml:space="preserve">J. Štrifler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</si>
  <si>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</si>
  <si>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</si>
  <si>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</si>
  <si>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</si>
  <si>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</si>
  <si>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</si>
  <si>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</si>
  <si>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</si>
  <si>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</si>
  <si>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</si>
  <si>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</si>
  <si>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</si>
  <si>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</si>
  <si>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</si>
  <si>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</si>
  <si>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</si>
  <si>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</si>
  <si>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</si>
  <si>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</si>
  <si>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</si>
  <si>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</si>
  <si>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</si>
  <si>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</si>
  <si>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</si>
  <si>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</si>
  <si>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</si>
  <si>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</si>
  <si>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</si>
  <si>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</si>
  <si>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</si>
  <si>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</si>
  <si>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</si>
  <si>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</si>
  <si>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</si>
  <si>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</si>
  <si>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</si>
  <si>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</si>
  <si>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</si>
  <si>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</si>
  <si>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</si>
  <si>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</si>
  <si>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</si>
  <si>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</si>
  <si>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</si>
  <si>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</si>
  <si>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</si>
  <si>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SO1.1</t>
  </si>
  <si>
    <t>SO1.1 COOP Lokca 3-61</t>
  </si>
  <si>
    <t>STA</t>
  </si>
  <si>
    <t>1</t>
  </si>
  <si>
    <t>{1bf1b526-5cf4-4d36-8d82-627a8d73a67c}</t>
  </si>
  <si>
    <t>SO1.2</t>
  </si>
  <si>
    <t>SO1.2 COOP Lokca 3-61 Elektroinštalácia a MaR</t>
  </si>
  <si>
    <t>{af235255-6c71-49be-bf7b-8c040493c258}</t>
  </si>
  <si>
    <t>SO2.1</t>
  </si>
  <si>
    <t>SO2.1 COOP Oravská Lesná 3-37</t>
  </si>
  <si>
    <t>{41da5ab2-aef1-4265-8d94-2f2c0beedb48}</t>
  </si>
  <si>
    <t>SO2.2</t>
  </si>
  <si>
    <t>SO2.2 COOP Oravská Lesná 3-37 Elektroinštalácia a MaR</t>
  </si>
  <si>
    <t>{4f1840af-3af4-4c3c-86f0-f7cd673c02c1}</t>
  </si>
  <si>
    <t>SO3.1</t>
  </si>
  <si>
    <t>SO3.1 COOP Oravské Veselé 3-67</t>
  </si>
  <si>
    <t>{4f6cb067-34a0-46e3-861a-a37cf044f6f6}</t>
  </si>
  <si>
    <t>SO3.2</t>
  </si>
  <si>
    <t>SO3.2 COOP Oravské Veselé 3-67 Elektroinštalácia a MaR</t>
  </si>
  <si>
    <t>{6075b3ab-9985-411a-b1e8-86b209b8f89e}</t>
  </si>
  <si>
    <t>SO4.1</t>
  </si>
  <si>
    <t>SO4.1 COOP Zákamenné 3-40</t>
  </si>
  <si>
    <t>{7cf0168a-0e2b-417f-9ff9-6d1424abd18f}</t>
  </si>
  <si>
    <t>SO4.2</t>
  </si>
  <si>
    <t>SO4.2 COOP Zákamenné 3-40 Elektroinštalácia a MaR</t>
  </si>
  <si>
    <t>{2b775651-85e2-4b38-8499-1c8178394e55}</t>
  </si>
  <si>
    <t>SO5.1</t>
  </si>
  <si>
    <t>SO5.1 COOP Zakamenné 4-42</t>
  </si>
  <si>
    <t>{41af087b-bbfb-4291-8192-dd541226d1a8}</t>
  </si>
  <si>
    <t>SO5.2</t>
  </si>
  <si>
    <t>SO4.2 COOP Zákamenné 4-42 Elektroinštalácia a MaR</t>
  </si>
  <si>
    <t>{d92da9da-760e-4391-aa77-4f60d0bc56af}</t>
  </si>
  <si>
    <t>KRYCÍ LIST ROZPOČTU</t>
  </si>
  <si>
    <t>Objekt:</t>
  </si>
  <si>
    <t>SO1.1 - SO1.1 COOP Lokca 3-61</t>
  </si>
  <si>
    <t>Lokca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</si>
  <si>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</si>
  <si>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</si>
  <si>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</si>
  <si>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</si>
  <si>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</si>
  <si>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</si>
  <si>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</si>
  <si>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</si>
  <si>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721 - Zdravotechnika - vnútorná kanalizácia</t>
  </si>
  <si>
    <t xml:space="preserve">    769 - Montáže vzduchotechnických zariadení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</si>
  <si>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</si>
  <si>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</si>
  <si>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</si>
  <si>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</si>
  <si>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</si>
  <si>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</si>
  <si>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</si>
  <si>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</si>
  <si>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</si>
  <si>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</si>
  <si>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</si>
  <si>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</si>
  <si>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</si>
  <si>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</si>
  <si>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</si>
  <si>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</si>
  <si>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</si>
  <si>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</si>
  <si>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</si>
  <si>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971033231</t>
  </si>
  <si>
    <t>Vybúranie otvoru v murive tehl. plochy do 0,0225 m2 hr. do 150 mm,  -0,00400t</t>
  </si>
  <si>
    <t>ks</t>
  </si>
  <si>
    <t>4</t>
  </si>
  <si>
    <t>2</t>
  </si>
  <si>
    <t>384612526</t>
  </si>
  <si>
    <t>979081111</t>
  </si>
  <si>
    <t>Odvoz sutiny a vybúraných hmôt na skládku do 1 km</t>
  </si>
  <si>
    <t>t</t>
  </si>
  <si>
    <t>-1757489756</t>
  </si>
  <si>
    <t>3</t>
  </si>
  <si>
    <t>979081121</t>
  </si>
  <si>
    <t>Odvoz sutiny a vybúraných hmôt na skládku za každý ďalší 1 km</t>
  </si>
  <si>
    <t>1282197114</t>
  </si>
  <si>
    <t>VV</t>
  </si>
  <si>
    <t>0,028*20 "(20 km)"</t>
  </si>
  <si>
    <t>979082111</t>
  </si>
  <si>
    <t>Vnútrostavenisková doprava sutiny a vybúraných hmôt do 10 m</t>
  </si>
  <si>
    <t>256430732</t>
  </si>
  <si>
    <t>5</t>
  </si>
  <si>
    <t>979082121</t>
  </si>
  <si>
    <t>Vnútrostavenisková doprava sutiny a vybúraných hmôt za každých ďalších 5 m</t>
  </si>
  <si>
    <t>2125917288</t>
  </si>
  <si>
    <t>0,028*3 "(30 m)"</t>
  </si>
  <si>
    <t>39</t>
  </si>
  <si>
    <t>979089012</t>
  </si>
  <si>
    <t>Poplatok za skladovanie - betón, tehly, dlaždice (17 01) ostatné</t>
  </si>
  <si>
    <t>-778056749</t>
  </si>
  <si>
    <t>PSV</t>
  </si>
  <si>
    <t>Práce a dodávky PSV</t>
  </si>
  <si>
    <t>721</t>
  </si>
  <si>
    <t>Zdravotechnika - vnútorná kanalizácia</t>
  </si>
  <si>
    <t>6</t>
  </si>
  <si>
    <t>721172200</t>
  </si>
  <si>
    <t>Montáž odpadového HT potrubia vodorovného DN 32</t>
  </si>
  <si>
    <t>m</t>
  </si>
  <si>
    <t>16</t>
  </si>
  <si>
    <t>-1584661611</t>
  </si>
  <si>
    <t>7</t>
  </si>
  <si>
    <t>M</t>
  </si>
  <si>
    <t>286140036200</t>
  </si>
  <si>
    <t>HT rúra hrdlová DN 32 dĺ. 1 m PP systém pre rozvod vnútorného odpadu, PIPELIFE</t>
  </si>
  <si>
    <t>32</t>
  </si>
  <si>
    <t>-1874348449</t>
  </si>
  <si>
    <t>8</t>
  </si>
  <si>
    <t>721172284</t>
  </si>
  <si>
    <t>Montáž kolena HT potrubia DN 32</t>
  </si>
  <si>
    <t>413092657</t>
  </si>
  <si>
    <t>286540000500</t>
  </si>
  <si>
    <t>Koleno HT DN 32/87°, PP systém pre beztlakový rozvod vnútorného odpadu, PIPELIFE</t>
  </si>
  <si>
    <t>1383321655</t>
  </si>
  <si>
    <t>10</t>
  </si>
  <si>
    <t>721172303</t>
  </si>
  <si>
    <t>Montáž odbočky HT potrubia DN 32</t>
  </si>
  <si>
    <t>167960831</t>
  </si>
  <si>
    <t>11</t>
  </si>
  <si>
    <t>286540007600</t>
  </si>
  <si>
    <t>Odbočka HT DN 32/32/45°, PP systém pre beztlakový rozvod vnútorného odpadu, PIPELIFE</t>
  </si>
  <si>
    <t>1747168260</t>
  </si>
  <si>
    <t>12</t>
  </si>
  <si>
    <t>721175015</t>
  </si>
  <si>
    <t>Montáž zápachového uzáveru (sifónu) pre klimatizačné zariadenia</t>
  </si>
  <si>
    <t>-91273453</t>
  </si>
  <si>
    <t>13</t>
  </si>
  <si>
    <t>286220044120</t>
  </si>
  <si>
    <t>Uzáver kondenzačný zápachový, DN 32, rozmer 100x100 mm, výkon 0,15 l/s, prítok d 20-30 mm, PP/ABS</t>
  </si>
  <si>
    <t>1546256207</t>
  </si>
  <si>
    <t>14</t>
  </si>
  <si>
    <t>998721201</t>
  </si>
  <si>
    <t>Presun hmôt pre vnútornú kanalizáciu v objektoch výšky do 6 m</t>
  </si>
  <si>
    <t>%</t>
  </si>
  <si>
    <t>-113875611</t>
  </si>
  <si>
    <t>769</t>
  </si>
  <si>
    <t>Montáže vzduchotechnických zariadení</t>
  </si>
  <si>
    <t>15</t>
  </si>
  <si>
    <t>769060325</t>
  </si>
  <si>
    <t>Montáž fan-coilu podstropno-parapetného dvojtrubkového, nasávanie spredu</t>
  </si>
  <si>
    <t>1979738333</t>
  </si>
  <si>
    <t>Inf. cena 4</t>
  </si>
  <si>
    <t>4-cestná kazetová jednotka, napr. typ (PLFY-P20VFM-E) vykur. výkon 2,5 kW</t>
  </si>
  <si>
    <t>-507935972</t>
  </si>
  <si>
    <t>17</t>
  </si>
  <si>
    <t>Inf. cena 7</t>
  </si>
  <si>
    <t>4-cestná kazetová jednotka, napr. typ (PLFY-P20VFM-E) vykur. výkon 4,0 kW</t>
  </si>
  <si>
    <t>-1894888148</t>
  </si>
  <si>
    <t>18</t>
  </si>
  <si>
    <t>Inf. cena 9</t>
  </si>
  <si>
    <t>4-cestná kazetová jednotka, napr. typ (PLFY-P20VFM-E) vykur. výkon 5,0 kW</t>
  </si>
  <si>
    <t>-1221276124</t>
  </si>
  <si>
    <t>19</t>
  </si>
  <si>
    <t>Inf. cena 20</t>
  </si>
  <si>
    <t>Dekoračný panel pre kazetovú jednotku</t>
  </si>
  <si>
    <t>2084508888</t>
  </si>
  <si>
    <t>Inf. cena 21</t>
  </si>
  <si>
    <t>Nástenný ovládač</t>
  </si>
  <si>
    <t>-801673170</t>
  </si>
  <si>
    <t>21</t>
  </si>
  <si>
    <t>769060400</t>
  </si>
  <si>
    <t>Montáž deleného chladiča, trojfázové napájanie</t>
  </si>
  <si>
    <t>69926128</t>
  </si>
  <si>
    <t>22</t>
  </si>
  <si>
    <t>Inf. cena 105</t>
  </si>
  <si>
    <t xml:space="preserve">VRV jednotka, vykurovací výkon 25 kW, napajanie 3x400 V, istenie 32 A napr. (PUHY-HP200YHM-A) </t>
  </si>
  <si>
    <t>-1535884287</t>
  </si>
  <si>
    <t>23</t>
  </si>
  <si>
    <t>769060500</t>
  </si>
  <si>
    <t>Montáž medeného potrubia predizolovaného 6 (1/4" x 0,8)</t>
  </si>
  <si>
    <t>1874944903</t>
  </si>
  <si>
    <t>24</t>
  </si>
  <si>
    <t>196350001600</t>
  </si>
  <si>
    <t>Rúra medená predizolovaná d 6 mm (1/4"x0,8) dĺ. 50 m, napr.( MICROWELL)</t>
  </si>
  <si>
    <t>-1385738214</t>
  </si>
  <si>
    <t>25</t>
  </si>
  <si>
    <t>769060505</t>
  </si>
  <si>
    <t>Montáž medeného potrubia predizolovaného 10 (3/8" x 0,8)</t>
  </si>
  <si>
    <t>-1518273319</t>
  </si>
  <si>
    <t>26</t>
  </si>
  <si>
    <t>196350001700</t>
  </si>
  <si>
    <t>Rúra medená predizolovaná d 10 mm (3/8"x0,8) dĺ. 50 m, napr. (MICROWELL)</t>
  </si>
  <si>
    <t>-1348145535</t>
  </si>
  <si>
    <t>27</t>
  </si>
  <si>
    <t>769060510</t>
  </si>
  <si>
    <t>Montáž medeného potrubia predizolovaného 12 (1/2" x 0,8)</t>
  </si>
  <si>
    <t>1531703417</t>
  </si>
  <si>
    <t>28</t>
  </si>
  <si>
    <t>196350001800</t>
  </si>
  <si>
    <t>Rúra medená predizolovaná d 12 mm (1/2"x0,8) dĺ. 50 m, napr. (MICROWELL)</t>
  </si>
  <si>
    <t>1937747138</t>
  </si>
  <si>
    <t>29</t>
  </si>
  <si>
    <t>769060515</t>
  </si>
  <si>
    <t>Montáž medeného potrubia predizolovaného 16 (5/8" x 1,0)</t>
  </si>
  <si>
    <t>-1849269118</t>
  </si>
  <si>
    <t>30</t>
  </si>
  <si>
    <t>196350001900</t>
  </si>
  <si>
    <t>Rúra medená predizolovaná d 16 mm (5/8"x1,0) dĺ. 50 m, napr. (MICROWELL)</t>
  </si>
  <si>
    <t>-1639605701</t>
  </si>
  <si>
    <t>31</t>
  </si>
  <si>
    <t>769060525</t>
  </si>
  <si>
    <t>Montáž medeného potrubia predizolovaného 22 (7/8" x 1,0)</t>
  </si>
  <si>
    <t>-513426364</t>
  </si>
  <si>
    <t>196350002100</t>
  </si>
  <si>
    <t>Rúra medená predizolovaná d 22 mm (7/8"x1,0) dĺ. 25 m, napr. (MICROWELL)</t>
  </si>
  <si>
    <t>-211395706</t>
  </si>
  <si>
    <t>33</t>
  </si>
  <si>
    <t>769071012</t>
  </si>
  <si>
    <t>Montáž konzoly a konzola šírky 900-1250 mm</t>
  </si>
  <si>
    <t>2078897616</t>
  </si>
  <si>
    <t>34</t>
  </si>
  <si>
    <t>429750002700</t>
  </si>
  <si>
    <t>Montážny rám JMS 1250, ELEKTRODESIGN</t>
  </si>
  <si>
    <t>516028409</t>
  </si>
  <si>
    <t>35</t>
  </si>
  <si>
    <t>Inf. cena 30</t>
  </si>
  <si>
    <t>Doplnenie chladiva R410 do systému</t>
  </si>
  <si>
    <t>kg</t>
  </si>
  <si>
    <t>1428680043</t>
  </si>
  <si>
    <t>36</t>
  </si>
  <si>
    <t>Inf. cena 40</t>
  </si>
  <si>
    <t>Komunikačný kábel pre prepojenie jednotiek</t>
  </si>
  <si>
    <t>-283439822</t>
  </si>
  <si>
    <t>37</t>
  </si>
  <si>
    <t>998769201</t>
  </si>
  <si>
    <t>Presun hmôt pre montáž vzduchotechnických zariadení v stavbe (objekte) výšky do 7 m</t>
  </si>
  <si>
    <t>-1011395241</t>
  </si>
  <si>
    <t>HZS</t>
  </si>
  <si>
    <t>Hodinové zúčtovacie sadzby</t>
  </si>
  <si>
    <t>38</t>
  </si>
  <si>
    <t>HZS000112</t>
  </si>
  <si>
    <t>Stavebno montážne práce náročnejšie, ucelené, obtiažne, rutinné (Tr. 2) v rozsahu viac ako 8 hodín náročnejšie - skúšky, oživenie, doregulovanie, prevádzkové skúšky, zaškolenie obsluhy</t>
  </si>
  <si>
    <t>hod</t>
  </si>
  <si>
    <t>512</t>
  </si>
  <si>
    <t>1421490172</t>
  </si>
  <si>
    <t>SO1.2 - SO1.2 COOP Lokca 3-61 Elektroinštalácia a MaR</t>
  </si>
  <si>
    <t>Daniel Martinko</t>
  </si>
  <si>
    <t xml:space="preserve">9 - Ostatné konštrukcie a práce-búranie   </t>
  </si>
  <si>
    <t xml:space="preserve">21-M - Elektromontáže   </t>
  </si>
  <si>
    <t xml:space="preserve">HZS - Hodinové zúčtovacie sadzby   </t>
  </si>
  <si>
    <t xml:space="preserve">Ostatné konštrukcie a práce-búranie   </t>
  </si>
  <si>
    <t>971042231.S</t>
  </si>
  <si>
    <t>Vybúranie otvoru v betónových priečkach a stenách plochy do 0,0225 m2, do 150 mm,  -0,00700t</t>
  </si>
  <si>
    <t>-1127359958</t>
  </si>
  <si>
    <t>973011141.S</t>
  </si>
  <si>
    <t>Vysekanie kapsy v stenách a stropoch z ľahkých betónov do 50x50x50 mm,  -0,00025t</t>
  </si>
  <si>
    <t>138072518</t>
  </si>
  <si>
    <t>21-M</t>
  </si>
  <si>
    <t xml:space="preserve">Elektromontáže   </t>
  </si>
  <si>
    <t>210010110.S</t>
  </si>
  <si>
    <t>Lišta elektroinštalačná z PVC 40x40, uložená pevne, vkladacia</t>
  </si>
  <si>
    <t>64</t>
  </si>
  <si>
    <t>1643427346</t>
  </si>
  <si>
    <t>345750065200.S</t>
  </si>
  <si>
    <t>Lišta hranatá bezhalogénová z PVC, 40x40 mm</t>
  </si>
  <si>
    <t>256</t>
  </si>
  <si>
    <t>-2064410492</t>
  </si>
  <si>
    <t>210010301.S</t>
  </si>
  <si>
    <t>Krabica prístrojová bez zapojenia (1901, KP 68, KZ 3)</t>
  </si>
  <si>
    <t>-110011799</t>
  </si>
  <si>
    <t>345410014890.S</t>
  </si>
  <si>
    <t>Krabica prístrojová KP 68/2HF bezhalogénová z PVC</t>
  </si>
  <si>
    <t>-1737587968</t>
  </si>
  <si>
    <t>210010802.S</t>
  </si>
  <si>
    <t>Lišta elektroinštalačná z PVC 20x20, uložená pevne, vkladacia</t>
  </si>
  <si>
    <t>1516848354</t>
  </si>
  <si>
    <t>345750065170.S</t>
  </si>
  <si>
    <t>Lišta hranatá bezhagénová z PVC, 20x20 mm</t>
  </si>
  <si>
    <t>-232334967</t>
  </si>
  <si>
    <t>210100001.S</t>
  </si>
  <si>
    <t>Ukončenie vodičov v rozvádzač. vrátane zapojenia a vodičovej koncovky do 2,5 mm2</t>
  </si>
  <si>
    <t>198608853</t>
  </si>
  <si>
    <t>210100002.S</t>
  </si>
  <si>
    <t>Ukončenie vodičov v rozvádzač. vrátane zapojenia a vodičovej koncovky do 6 mm2</t>
  </si>
  <si>
    <t>646871177</t>
  </si>
  <si>
    <t>210100003.S</t>
  </si>
  <si>
    <t>Ukončenie vodičov v rozvádzač. vrátane zapojenia a vodičovej koncovky do 16 mm2</t>
  </si>
  <si>
    <t>1562713389</t>
  </si>
  <si>
    <t>210110501.S</t>
  </si>
  <si>
    <t>Vypínač vačkový S 25V J, JD, JZ 1103 A6</t>
  </si>
  <si>
    <t>1483625030</t>
  </si>
  <si>
    <t>358120004540.S</t>
  </si>
  <si>
    <t>Spínač vačkový 25A s čelnou doskou a páčkou, vypínač typ S25JD 1103 A6</t>
  </si>
  <si>
    <t>788506572</t>
  </si>
  <si>
    <t>210193080.S</t>
  </si>
  <si>
    <t>Domova rozvodnica do 14 M povrchová montáž IP</t>
  </si>
  <si>
    <t>123832371</t>
  </si>
  <si>
    <t>357140008215.S</t>
  </si>
  <si>
    <t>PRÍSTROJOVÁ SKRINKA 672.2012 12 modul + istiace prvky</t>
  </si>
  <si>
    <t>-642979741</t>
  </si>
  <si>
    <t>210881056.S</t>
  </si>
  <si>
    <t>Vodič bezhalogénový, medený uložený pevne N2XH 0,6/1,0 kV  6</t>
  </si>
  <si>
    <t>-545966534</t>
  </si>
  <si>
    <t>341610012400.S</t>
  </si>
  <si>
    <t>Vodič medený bezhalogenový N2XH 6 mm2</t>
  </si>
  <si>
    <t>687699116</t>
  </si>
  <si>
    <t>210881057.S</t>
  </si>
  <si>
    <t>Vodič bezhalogénový, medený uložený pevne N2XH 0,6/1,0 kV  10</t>
  </si>
  <si>
    <t>-149146496</t>
  </si>
  <si>
    <t>341610012500.S</t>
  </si>
  <si>
    <t>Vodič medený bezhalogenový N2XH 10 mm2</t>
  </si>
  <si>
    <t>-680015570</t>
  </si>
  <si>
    <t>210881075.S</t>
  </si>
  <si>
    <t>Kábel bezhalogénový, medený uložený pevne N2XH 0,6/1,0 kV  3x1,5</t>
  </si>
  <si>
    <t>-1707206802</t>
  </si>
  <si>
    <t>341610014300.S</t>
  </si>
  <si>
    <t>Kábel medený bezhalogenový N2XH 3x1,5 mm2</t>
  </si>
  <si>
    <t>1947771147</t>
  </si>
  <si>
    <t>210881103.S</t>
  </si>
  <si>
    <t>Kábel bezhalogénový, medený uložený pevne N2XH 0,6/1,0 kV  5x6</t>
  </si>
  <si>
    <t>1543170584</t>
  </si>
  <si>
    <t>341610017100.S</t>
  </si>
  <si>
    <t>Kábel medený bezhalogenový N2XH 5x6 mm2</t>
  </si>
  <si>
    <t>-1620122675</t>
  </si>
  <si>
    <t>220511034</t>
  </si>
  <si>
    <t>Kábel volne uložený na  kabelovú lávku, alebo do žľabu</t>
  </si>
  <si>
    <t>-1204528113</t>
  </si>
  <si>
    <t>KDP000000106</t>
  </si>
  <si>
    <t>Kábel dátový pevný 27655142 FTP cat.5e AWG24 PVC 100MHz interiér</t>
  </si>
  <si>
    <t>-852961158</t>
  </si>
  <si>
    <t>MV</t>
  </si>
  <si>
    <t>Murárske výpomoci</t>
  </si>
  <si>
    <t>1038466851</t>
  </si>
  <si>
    <t>PD</t>
  </si>
  <si>
    <t>Presun dodávok</t>
  </si>
  <si>
    <t>1670424081</t>
  </si>
  <si>
    <t>PM</t>
  </si>
  <si>
    <t>Podružný materiál</t>
  </si>
  <si>
    <t>-823408874</t>
  </si>
  <si>
    <t>PPV</t>
  </si>
  <si>
    <t>Podiel pridružených výkonov</t>
  </si>
  <si>
    <t>464738463</t>
  </si>
  <si>
    <t xml:space="preserve">Hodinové zúčtovacie sadzby   </t>
  </si>
  <si>
    <t>HZS000112.S</t>
  </si>
  <si>
    <t>Doprava</t>
  </si>
  <si>
    <t>pol</t>
  </si>
  <si>
    <t>262144</t>
  </si>
  <si>
    <t>-8361514</t>
  </si>
  <si>
    <t>HZS000118</t>
  </si>
  <si>
    <t>Odborná prehliadka a odborná skúška</t>
  </si>
  <si>
    <t>-1290180999</t>
  </si>
  <si>
    <t>SO2.1 - SO2.1 COOP Oravská Lesná 3-37</t>
  </si>
  <si>
    <t>Oravská Lesná</t>
  </si>
  <si>
    <t>40</t>
  </si>
  <si>
    <t>-969091246</t>
  </si>
  <si>
    <t>41</t>
  </si>
  <si>
    <t>971033331</t>
  </si>
  <si>
    <t>Vybúranie otvoru v murive tehl. plochy do 0,09 m2 hr. do 150 mm,  -0,02600t</t>
  </si>
  <si>
    <t>1104319941</t>
  </si>
  <si>
    <t>45</t>
  </si>
  <si>
    <t>-843882512</t>
  </si>
  <si>
    <t>46</t>
  </si>
  <si>
    <t>-1582424778</t>
  </si>
  <si>
    <t>0,140*40 "(40 km)</t>
  </si>
  <si>
    <t>42</t>
  </si>
  <si>
    <t>-307931944</t>
  </si>
  <si>
    <t>43</t>
  </si>
  <si>
    <t>-880282281</t>
  </si>
  <si>
    <t>0,140*3 "(30 m)</t>
  </si>
  <si>
    <t>47</t>
  </si>
  <si>
    <t>1244351166</t>
  </si>
  <si>
    <t>-1528006938</t>
  </si>
  <si>
    <t>534835323</t>
  </si>
  <si>
    <t>405350822</t>
  </si>
  <si>
    <t>579387785</t>
  </si>
  <si>
    <t>327973375</t>
  </si>
  <si>
    <t>1014732942</t>
  </si>
  <si>
    <t>-862830385</t>
  </si>
  <si>
    <t>-1714207946</t>
  </si>
  <si>
    <t>-2082849619</t>
  </si>
  <si>
    <t>Inf. cena 2</t>
  </si>
  <si>
    <t>4-cestná kazetová jednotka, napr. typ (SLZ-M15FA) vykur. výkon 1,7 kW</t>
  </si>
  <si>
    <t>Inf. cena 5</t>
  </si>
  <si>
    <t>4-cestná kazetová jednotka, napr. typ (SLZ-M15FA) vykur. výkon 3,2 kW</t>
  </si>
  <si>
    <t xml:space="preserve">Dekoračný panel pre nástennú jednotku </t>
  </si>
  <si>
    <t>-2014772348</t>
  </si>
  <si>
    <t>443879772</t>
  </si>
  <si>
    <t>44</t>
  </si>
  <si>
    <t>-535062739</t>
  </si>
  <si>
    <t>769060395</t>
  </si>
  <si>
    <t>Montáž deleného chladiča, jednofázové napájanie</t>
  </si>
  <si>
    <t>-171072801</t>
  </si>
  <si>
    <t>Inf. cena 120</t>
  </si>
  <si>
    <t xml:space="preserve">Multisplitova invertorová jednotka, vykurovací výkon 9 kW,  napájanie 1x230 V, istenie 32 A napr (MXZ-4F83VFHZ) </t>
  </si>
  <si>
    <t>1298113891</t>
  </si>
  <si>
    <t>Rúra medená predizolovaná d 6 mm (1/4"x0,8) dĺ. 50 m, napr. (MICROWELL)</t>
  </si>
  <si>
    <t>-580529247</t>
  </si>
  <si>
    <t>-1075255782</t>
  </si>
  <si>
    <t>Montážny rám JMS 1250</t>
  </si>
  <si>
    <t>-774578231</t>
  </si>
  <si>
    <t>SO2.2 - SO2.2 COOP Oravská Lesná 3-37 Elektroinštalácia a MaR</t>
  </si>
  <si>
    <t xml:space="preserve">HSV - Práce a dodávky HSV   </t>
  </si>
  <si>
    <t xml:space="preserve">    9 - Ostatné konštrukcie a práce-búranie   </t>
  </si>
  <si>
    <t xml:space="preserve">M - Práce a dodávky M   </t>
  </si>
  <si>
    <t xml:space="preserve">    21-M - Elektromontáže   </t>
  </si>
  <si>
    <t xml:space="preserve">Práce a dodávky HSV   </t>
  </si>
  <si>
    <t>-1772681694</t>
  </si>
  <si>
    <t>1062983065</t>
  </si>
  <si>
    <t xml:space="preserve">Práce a dodávky M   </t>
  </si>
  <si>
    <t>242007867</t>
  </si>
  <si>
    <t>-1655005716</t>
  </si>
  <si>
    <t>-1777656004</t>
  </si>
  <si>
    <t>350383698</t>
  </si>
  <si>
    <t>-1893472345</t>
  </si>
  <si>
    <t>1696710178</t>
  </si>
  <si>
    <t>1406676028</t>
  </si>
  <si>
    <t>721294063</t>
  </si>
  <si>
    <t>-1616779918</t>
  </si>
  <si>
    <t>-1334541077</t>
  </si>
  <si>
    <t>Doplnenie rozvádzača</t>
  </si>
  <si>
    <t>1504602120</t>
  </si>
  <si>
    <t>-896126156</t>
  </si>
  <si>
    <t>195614360</t>
  </si>
  <si>
    <t>1425589475</t>
  </si>
  <si>
    <t>-1413972387</t>
  </si>
  <si>
    <t>210881078.S</t>
  </si>
  <si>
    <t>Kábel bezhalogénový, medený uložený pevne N2XH 0,6/1,0 kV  3x6</t>
  </si>
  <si>
    <t>1389089409</t>
  </si>
  <si>
    <t>341610014600.S</t>
  </si>
  <si>
    <t>Kábel medený bezhalogenový N2XH 3x6 mm2</t>
  </si>
  <si>
    <t>1843439611</t>
  </si>
  <si>
    <t>-1208481457</t>
  </si>
  <si>
    <t>-1293008300</t>
  </si>
  <si>
    <t>1724892985</t>
  </si>
  <si>
    <t>-1819877890</t>
  </si>
  <si>
    <t>-1425250490</t>
  </si>
  <si>
    <t>-1518132266</t>
  </si>
  <si>
    <t>1104110995</t>
  </si>
  <si>
    <t>1835059821</t>
  </si>
  <si>
    <t>SO3.1 - SO3.1 COOP Oravské Veselé 3-67</t>
  </si>
  <si>
    <t>Oravské Vesedlé</t>
  </si>
  <si>
    <t xml:space="preserve">    1 - Zemné práce</t>
  </si>
  <si>
    <t xml:space="preserve">    2 - Zakladanie</t>
  </si>
  <si>
    <t>Zemné práce</t>
  </si>
  <si>
    <t>111101101</t>
  </si>
  <si>
    <t>Odstránenie travín a tŕstia s príp. premiestnením a uložením na hromady do 50 m, pri celkovej ploche do 1000m2</t>
  </si>
  <si>
    <t>m2</t>
  </si>
  <si>
    <t>147161130</t>
  </si>
  <si>
    <t>121101002</t>
  </si>
  <si>
    <t>Odstránenie ornice ručne s vodorov. premiest., na hromady do 50 m hr. nad 150 mm</t>
  </si>
  <si>
    <t>m3</t>
  </si>
  <si>
    <t>964686398</t>
  </si>
  <si>
    <t>122201101</t>
  </si>
  <si>
    <t>Odkopávka a prekopávka nezapažená v hornine 3, do 100 m3</t>
  </si>
  <si>
    <t>1544182107</t>
  </si>
  <si>
    <t>122201109</t>
  </si>
  <si>
    <t>Odkopávky a prekopávky nezapažené. Príplatok k cenám za lepivosť horniny 3</t>
  </si>
  <si>
    <t>-1683226100</t>
  </si>
  <si>
    <t>Zakladanie</t>
  </si>
  <si>
    <t>271533001</t>
  </si>
  <si>
    <t>Násyp pod základové  konštrukcie so zhutnením z  kameniva hrubého drveného fr.32-63 mm</t>
  </si>
  <si>
    <t>462995591</t>
  </si>
  <si>
    <t>271563001</t>
  </si>
  <si>
    <t>Násyp pod základové  konštrukcie so zhutnením z kameniva drobného ťaženého 0-4 mm</t>
  </si>
  <si>
    <t>-1023044685</t>
  </si>
  <si>
    <t>273313711</t>
  </si>
  <si>
    <t>Betón základových dosiek, prostý tr. C 25/30</t>
  </si>
  <si>
    <t>1208182102</t>
  </si>
  <si>
    <t>-1182628785</t>
  </si>
  <si>
    <t>-1857006242</t>
  </si>
  <si>
    <t>252820031</t>
  </si>
  <si>
    <t>0,032*40 "(40 km)"</t>
  </si>
  <si>
    <t>-1376232705</t>
  </si>
  <si>
    <t>1564299126</t>
  </si>
  <si>
    <t>0,032*3 "(30 m)"</t>
  </si>
  <si>
    <t>-1705617340</t>
  </si>
  <si>
    <t>1163296053</t>
  </si>
  <si>
    <t>1710129802</t>
  </si>
  <si>
    <t>1682500929</t>
  </si>
  <si>
    <t>1044125134</t>
  </si>
  <si>
    <t>751973469</t>
  </si>
  <si>
    <t>-86632764</t>
  </si>
  <si>
    <t>111258504</t>
  </si>
  <si>
    <t>729012380</t>
  </si>
  <si>
    <t>926282047</t>
  </si>
  <si>
    <t>4-cestná kazetová jednotka, napr. typ (PLFY-P15VFM-E) vykur. výkon 1,9 kW</t>
  </si>
  <si>
    <t>4-cestná kazetová jednotka, napr. typ (PLFY-P20VMF-E) vykur. výkon 2,5 kW</t>
  </si>
  <si>
    <t>Inf. cena 8</t>
  </si>
  <si>
    <t>4-cestná kazetová jednotka, napr. typ (PLFY-P32VFM-E) vykur. výkon 4,0 kW</t>
  </si>
  <si>
    <t>-1283792213</t>
  </si>
  <si>
    <t>-2107259160</t>
  </si>
  <si>
    <t>-2044690468</t>
  </si>
  <si>
    <t>-1042001265</t>
  </si>
  <si>
    <t>Rúra medená predizolovaná d 6 mm (1/4"x0,8) dĺ. 50 m, napr. ( MICROWELL)</t>
  </si>
  <si>
    <t>-278777135</t>
  </si>
  <si>
    <t>-435482282</t>
  </si>
  <si>
    <t>547635910</t>
  </si>
  <si>
    <t>-673429378</t>
  </si>
  <si>
    <t>568150901</t>
  </si>
  <si>
    <t>-1090130656</t>
  </si>
  <si>
    <t>864228003</t>
  </si>
  <si>
    <t>-1465156116</t>
  </si>
  <si>
    <t>Inf.cena 30</t>
  </si>
  <si>
    <t>546739281</t>
  </si>
  <si>
    <t>-371071508</t>
  </si>
  <si>
    <t>622461885</t>
  </si>
  <si>
    <t>SO3.2 - SO3.2 COOP Oravské Veselé 3-67 Elektroinštalácia a MaR</t>
  </si>
  <si>
    <t>327589349</t>
  </si>
  <si>
    <t>-1306116027</t>
  </si>
  <si>
    <t>1894670222</t>
  </si>
  <si>
    <t>942555822</t>
  </si>
  <si>
    <t>2092029681</t>
  </si>
  <si>
    <t>877834697</t>
  </si>
  <si>
    <t>476649819</t>
  </si>
  <si>
    <t>-1730286189</t>
  </si>
  <si>
    <t>210011310.S</t>
  </si>
  <si>
    <t>Osadenie natĺkacej príchytky do tvrdého kameňa, jednoduchého betónu a železobetónu</t>
  </si>
  <si>
    <t>-40064949</t>
  </si>
  <si>
    <t>EHM000000047</t>
  </si>
  <si>
    <t>Príchytka natĺkacia VCZ 9/43,5mm na viazacie pásky čierna</t>
  </si>
  <si>
    <t>1630844499</t>
  </si>
  <si>
    <t>488474851</t>
  </si>
  <si>
    <t>501559930</t>
  </si>
  <si>
    <t>1422725092</t>
  </si>
  <si>
    <t>-726645355</t>
  </si>
  <si>
    <t>-45428719</t>
  </si>
  <si>
    <t>-2050576649</t>
  </si>
  <si>
    <t>818731406</t>
  </si>
  <si>
    <t>-168046403</t>
  </si>
  <si>
    <t>-1032338319</t>
  </si>
  <si>
    <t>-964627729</t>
  </si>
  <si>
    <t>2035344170</t>
  </si>
  <si>
    <t>659469486</t>
  </si>
  <si>
    <t>-1405150327</t>
  </si>
  <si>
    <t>1275903981</t>
  </si>
  <si>
    <t>-1486984701</t>
  </si>
  <si>
    <t>-1582861918</t>
  </si>
  <si>
    <t>-1086402059</t>
  </si>
  <si>
    <t>-1675078441</t>
  </si>
  <si>
    <t>-620619300</t>
  </si>
  <si>
    <t>SO4.1 - SO4.1 COOP Zákamenné 3-40</t>
  </si>
  <si>
    <t>Zakamenné</t>
  </si>
  <si>
    <t>-342883832</t>
  </si>
  <si>
    <t>-1118860244</t>
  </si>
  <si>
    <t>-287030761</t>
  </si>
  <si>
    <t>-152257607</t>
  </si>
  <si>
    <t>-707394318</t>
  </si>
  <si>
    <t>-1901940739</t>
  </si>
  <si>
    <t>566444288</t>
  </si>
  <si>
    <t>-731436884</t>
  </si>
  <si>
    <t>48</t>
  </si>
  <si>
    <t>971033461</t>
  </si>
  <si>
    <t>Vybúranie otvoru v murive tehl. plochy do 0,25 m2 hr. do 600 mm,  -0,29200t</t>
  </si>
  <si>
    <t>-1597581609</t>
  </si>
  <si>
    <t>52</t>
  </si>
  <si>
    <t>-2130766430</t>
  </si>
  <si>
    <t>53</t>
  </si>
  <si>
    <t>1226350935</t>
  </si>
  <si>
    <t>0,9*35 "(35 km)"</t>
  </si>
  <si>
    <t>49</t>
  </si>
  <si>
    <t>875820446</t>
  </si>
  <si>
    <t>50</t>
  </si>
  <si>
    <t>671944080</t>
  </si>
  <si>
    <t>0,9*3 "(30 m)"</t>
  </si>
  <si>
    <t>54</t>
  </si>
  <si>
    <t>1257332552</t>
  </si>
  <si>
    <t>7211700321</t>
  </si>
  <si>
    <t>Ohyb odpadneho potrubia PVC D 32</t>
  </si>
  <si>
    <t>253819408</t>
  </si>
  <si>
    <t>-1662215413</t>
  </si>
  <si>
    <t>1779307000</t>
  </si>
  <si>
    <t>-1657836270</t>
  </si>
  <si>
    <t>-321701861</t>
  </si>
  <si>
    <t>237372116</t>
  </si>
  <si>
    <t>286540007700</t>
  </si>
  <si>
    <t>Odbočka HT DN 32/32/87°, PP systém pre beztlakový rozvod vnútorného odpadu, PIPELIFE</t>
  </si>
  <si>
    <t>1627094007</t>
  </si>
  <si>
    <t>676901267</t>
  </si>
  <si>
    <t>12170701</t>
  </si>
  <si>
    <t>595813235</t>
  </si>
  <si>
    <t>4-cestná kazetová jednotka, napr. typ (SLZ-M25FA) vykur. výkon 3,2 kW</t>
  </si>
  <si>
    <t>474314197</t>
  </si>
  <si>
    <t>1582739897</t>
  </si>
  <si>
    <t>-1817788146</t>
  </si>
  <si>
    <t>1179220433</t>
  </si>
  <si>
    <t>51</t>
  </si>
  <si>
    <t>87035863</t>
  </si>
  <si>
    <t>1002052018</t>
  </si>
  <si>
    <t>SO4.2 - SO4.2 COOP Zákamenné 3-40 Elektroinštalácia a MaR</t>
  </si>
  <si>
    <t>1808575121</t>
  </si>
  <si>
    <t>-879418893</t>
  </si>
  <si>
    <t>-1074285800</t>
  </si>
  <si>
    <t>850730826</t>
  </si>
  <si>
    <t>-934497971</t>
  </si>
  <si>
    <t>-244402462</t>
  </si>
  <si>
    <t>-1109431857</t>
  </si>
  <si>
    <t>1942723265</t>
  </si>
  <si>
    <t>1006493999</t>
  </si>
  <si>
    <t>-1984746437</t>
  </si>
  <si>
    <t>-1080782042</t>
  </si>
  <si>
    <t>1140760660</t>
  </si>
  <si>
    <t>1035750836</t>
  </si>
  <si>
    <t>-800623100</t>
  </si>
  <si>
    <t>-1167990776</t>
  </si>
  <si>
    <t>-1434116516</t>
  </si>
  <si>
    <t>1313155837</t>
  </si>
  <si>
    <t>-1570776887</t>
  </si>
  <si>
    <t>603193397</t>
  </si>
  <si>
    <t>424583342</t>
  </si>
  <si>
    <t>601057668</t>
  </si>
  <si>
    <t>141545593</t>
  </si>
  <si>
    <t>2080760873</t>
  </si>
  <si>
    <t>-1808807376</t>
  </si>
  <si>
    <t>-563184064</t>
  </si>
  <si>
    <t>-2136439270</t>
  </si>
  <si>
    <t>-614240553</t>
  </si>
  <si>
    <t>SO5.1 - SO5.1 COOP Zakamenné 4-42</t>
  </si>
  <si>
    <t>2144061380</t>
  </si>
  <si>
    <t>-596771007</t>
  </si>
  <si>
    <t>-139570774</t>
  </si>
  <si>
    <t>-1613787781</t>
  </si>
  <si>
    <t>-1447217271</t>
  </si>
  <si>
    <t>-1711776138</t>
  </si>
  <si>
    <t>-919050989</t>
  </si>
  <si>
    <t>971033251</t>
  </si>
  <si>
    <t>Vybúranie otvoru v murive tehl. plochy do 0,0225 m2 hr. do 450 mm,  -0,01200t</t>
  </si>
  <si>
    <t>1627751669</t>
  </si>
  <si>
    <t>1707836795</t>
  </si>
  <si>
    <t>-1147861300</t>
  </si>
  <si>
    <t>0,108*35 "(35 km)</t>
  </si>
  <si>
    <t>177707522</t>
  </si>
  <si>
    <t>72275701</t>
  </si>
  <si>
    <t>0,108*3 "(30 m)"</t>
  </si>
  <si>
    <t>-1151809255</t>
  </si>
  <si>
    <t>681819880</t>
  </si>
  <si>
    <t>-1948541503</t>
  </si>
  <si>
    <t>-1383658131</t>
  </si>
  <si>
    <t>-1122092762</t>
  </si>
  <si>
    <t>1619050715</t>
  </si>
  <si>
    <t>-960210178</t>
  </si>
  <si>
    <t>-1606417718</t>
  </si>
  <si>
    <t>-924741377</t>
  </si>
  <si>
    <t>845837754</t>
  </si>
  <si>
    <t>4-cestná kazetová jednotka, napr. typ (SLZ-M50FA) vykur. výkon 5,0 kW</t>
  </si>
  <si>
    <t xml:space="preserve">Dekoračný panel pre kazetovú jednotku </t>
  </si>
  <si>
    <t>1931982017</t>
  </si>
  <si>
    <t>Inf.cena 21</t>
  </si>
  <si>
    <t>861932269</t>
  </si>
  <si>
    <t xml:space="preserve">Multisplitova invertorová jednotka, vykurovací výkon 6,4  kW,  napájanie 1x230 V, istenie 32 A napr(MXZ-2F53VFZ) </t>
  </si>
  <si>
    <t>-1375778312</t>
  </si>
  <si>
    <t>357326182</t>
  </si>
  <si>
    <t>-1324359723</t>
  </si>
  <si>
    <t xml:space="preserve">Stavebno montážne práce náročnejšie, ucelené, obtiažne, rutinné (Tr. 2) v rozsahu viac ako 8 hodín náročnejšie - skúšky, oživenie, doregulovanie, prevádzkové skúšky, zaškolenie obsluhy   </t>
  </si>
  <si>
    <t>-579110827</t>
  </si>
  <si>
    <t>1148256521</t>
  </si>
  <si>
    <t>1968936473</t>
  </si>
  <si>
    <t>74405452</t>
  </si>
  <si>
    <t>655592969</t>
  </si>
  <si>
    <t>1294698895</t>
  </si>
  <si>
    <t>-1420104336</t>
  </si>
  <si>
    <t>1853739198</t>
  </si>
  <si>
    <t>-542889785</t>
  </si>
  <si>
    <t>-1861057273</t>
  </si>
  <si>
    <t>-2140505150</t>
  </si>
  <si>
    <t>956734233</t>
  </si>
  <si>
    <t>920815461</t>
  </si>
  <si>
    <t>-2114291447</t>
  </si>
  <si>
    <t>475521877</t>
  </si>
  <si>
    <t>-79559112</t>
  </si>
  <si>
    <t>-1327988671</t>
  </si>
  <si>
    <t>1901821235</t>
  </si>
  <si>
    <t>1031785747</t>
  </si>
  <si>
    <t>1963404329</t>
  </si>
  <si>
    <t>-1282974863</t>
  </si>
  <si>
    <t>-555140227</t>
  </si>
  <si>
    <t>-2122031612</t>
  </si>
  <si>
    <t>-1471635748</t>
  </si>
  <si>
    <t>-276695683</t>
  </si>
  <si>
    <t>-1455132828</t>
  </si>
  <si>
    <t>2126375753</t>
  </si>
  <si>
    <t>-1031178133</t>
  </si>
  <si>
    <t>-42306533</t>
  </si>
  <si>
    <t>-1018806775</t>
  </si>
  <si>
    <t>SO5.2 - SO5.2 COOP Zákamenné 4-42 Elektroinštalácia a MaR</t>
  </si>
  <si>
    <t xml:space="preserve">Multisplitova invertorová jednotka, vykurovací výkon 25 kW,  napájanie 3x400 V, istenie 32 A napr (PUHY-HP200YHM-E)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</si>
</sst>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0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 applyProtection="1">
      <alignment horizontal="center" vertical="center" wrapText="1"/>
      <protection locked="0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 applyProtection="1">
      <alignment horizontal="lef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165" fontId="2" fillId="0" borderId="0" xfId="0" applyNumberFormat="1" applyFont="1" applyFill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6"/>
  <sheetViews>
    <sheetView showGridLines="0" workbookViewId="0">
      <selection activeCell="Z16" sqref="Z16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7" customHeight="1">
      <c r="AR2" s="227" t="s">
        <v>5</v>
      </c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S2" s="15" t="s">
        <v>6</v>
      </c>
      <c r="BT2" s="15" t="s">
        <v>7</v>
      </c>
    </row>
    <row r="3" spans="1:74" s="1" customFormat="1" ht="7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5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pans="1:74" s="1" customFormat="1" ht="12" customHeight="1">
      <c r="B5" s="18"/>
      <c r="D5" s="22" t="s">
        <v>12</v>
      </c>
      <c r="K5" s="238" t="s">
        <v>13</v>
      </c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R5" s="18"/>
      <c r="BE5" s="244" t="s">
        <v>14</v>
      </c>
      <c r="BS5" s="15" t="s">
        <v>6</v>
      </c>
    </row>
    <row r="6" spans="1:74" s="1" customFormat="1" ht="37" customHeight="1">
      <c r="B6" s="18"/>
      <c r="D6" s="24" t="s">
        <v>15</v>
      </c>
      <c r="K6" s="239" t="s">
        <v>16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R6" s="18"/>
      <c r="BE6" s="245"/>
      <c r="BS6" s="15" t="s">
        <v>6</v>
      </c>
    </row>
    <row r="7" spans="1:74" s="1" customFormat="1" ht="12" customHeight="1">
      <c r="B7" s="18"/>
      <c r="D7" s="25" t="s">
        <v>17</v>
      </c>
      <c r="E7" s="198"/>
      <c r="F7" s="198"/>
      <c r="G7" s="198"/>
      <c r="H7" s="198"/>
      <c r="I7" s="198"/>
      <c r="J7" s="198"/>
      <c r="K7" s="199" t="s">
        <v>1</v>
      </c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200" t="s">
        <v>18</v>
      </c>
      <c r="AL7" s="198"/>
      <c r="AM7" s="198"/>
      <c r="AN7" s="199" t="s">
        <v>1</v>
      </c>
      <c r="AO7" s="198"/>
      <c r="AR7" s="18"/>
      <c r="BE7" s="245"/>
      <c r="BS7" s="15" t="s">
        <v>6</v>
      </c>
    </row>
    <row r="8" spans="1:74" s="1" customFormat="1" ht="12" customHeight="1">
      <c r="B8" s="18"/>
      <c r="D8" s="25" t="s">
        <v>19</v>
      </c>
      <c r="E8" s="198"/>
      <c r="F8" s="198"/>
      <c r="G8" s="198"/>
      <c r="H8" s="198"/>
      <c r="I8" s="198"/>
      <c r="J8" s="198"/>
      <c r="K8" s="199" t="s">
        <v>20</v>
      </c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200" t="s">
        <v>21</v>
      </c>
      <c r="AL8" s="198"/>
      <c r="AM8" s="198"/>
      <c r="AN8" s="201"/>
      <c r="AO8" s="198"/>
      <c r="AR8" s="18"/>
      <c r="BE8" s="245"/>
      <c r="BS8" s="15" t="s">
        <v>6</v>
      </c>
    </row>
    <row r="9" spans="1:74" s="1" customFormat="1" ht="14.5" customHeight="1">
      <c r="B9" s="1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R9" s="18"/>
      <c r="BE9" s="245"/>
      <c r="BS9" s="15" t="s">
        <v>6</v>
      </c>
    </row>
    <row r="10" spans="1:74" s="1" customFormat="1" ht="12" customHeight="1">
      <c r="B10" s="18"/>
      <c r="D10" s="25" t="s">
        <v>22</v>
      </c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200" t="s">
        <v>23</v>
      </c>
      <c r="AL10" s="198"/>
      <c r="AM10" s="198"/>
      <c r="AN10" s="199" t="s">
        <v>1</v>
      </c>
      <c r="AO10" s="198"/>
      <c r="AR10" s="18"/>
      <c r="BE10" s="245"/>
      <c r="BS10" s="15" t="s">
        <v>6</v>
      </c>
    </row>
    <row r="11" spans="1:74" s="1" customFormat="1" ht="18.399999999999999" customHeight="1">
      <c r="B11" s="18"/>
      <c r="E11" s="199" t="s">
        <v>24</v>
      </c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200" t="s">
        <v>25</v>
      </c>
      <c r="AL11" s="198"/>
      <c r="AM11" s="198"/>
      <c r="AN11" s="199" t="s">
        <v>1</v>
      </c>
      <c r="AO11" s="198"/>
      <c r="AR11" s="18"/>
      <c r="BE11" s="245"/>
      <c r="BS11" s="15" t="s">
        <v>6</v>
      </c>
    </row>
    <row r="12" spans="1:74" s="1" customFormat="1" ht="7" customHeight="1">
      <c r="B12" s="1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R12" s="18"/>
      <c r="BE12" s="245"/>
      <c r="BS12" s="15" t="s">
        <v>6</v>
      </c>
    </row>
    <row r="13" spans="1:74" s="1" customFormat="1" ht="12" customHeight="1">
      <c r="B13" s="18"/>
      <c r="D13" s="25" t="s">
        <v>26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200" t="s">
        <v>23</v>
      </c>
      <c r="AL13" s="198"/>
      <c r="AM13" s="198"/>
      <c r="AN13" s="202"/>
      <c r="AO13" s="198"/>
      <c r="AR13" s="18"/>
      <c r="BE13" s="245"/>
      <c r="BS13" s="15" t="s">
        <v>6</v>
      </c>
    </row>
    <row r="14" spans="1:74" ht="12.5">
      <c r="B14" s="18"/>
      <c r="E14" s="240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00" t="s">
        <v>25</v>
      </c>
      <c r="AL14" s="198"/>
      <c r="AM14" s="198"/>
      <c r="AN14" s="202"/>
      <c r="AO14" s="198"/>
      <c r="AR14" s="18"/>
      <c r="BE14" s="245"/>
      <c r="BS14" s="15" t="s">
        <v>6</v>
      </c>
    </row>
    <row r="15" spans="1:74" s="1" customFormat="1" ht="7" customHeight="1">
      <c r="B15" s="1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R15" s="18"/>
      <c r="BE15" s="245"/>
      <c r="BS15" s="15" t="s">
        <v>3</v>
      </c>
    </row>
    <row r="16" spans="1:74" s="1" customFormat="1" ht="12" customHeight="1">
      <c r="B16" s="18"/>
      <c r="D16" s="25" t="s">
        <v>27</v>
      </c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200" t="s">
        <v>23</v>
      </c>
      <c r="AL16" s="198"/>
      <c r="AM16" s="198"/>
      <c r="AN16" s="199" t="s">
        <v>1</v>
      </c>
      <c r="AO16" s="198"/>
      <c r="AR16" s="18"/>
      <c r="BE16" s="245"/>
      <c r="BS16" s="15" t="s">
        <v>28</v>
      </c>
    </row>
    <row r="17" spans="1:71" s="1" customFormat="1" ht="18.399999999999999" customHeight="1">
      <c r="B17" s="18"/>
      <c r="E17" s="199" t="s">
        <v>29</v>
      </c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200" t="s">
        <v>25</v>
      </c>
      <c r="AL17" s="198"/>
      <c r="AM17" s="198"/>
      <c r="AN17" s="199" t="s">
        <v>1</v>
      </c>
      <c r="AO17" s="198"/>
      <c r="AR17" s="18"/>
      <c r="BE17" s="245"/>
      <c r="BS17" s="15" t="s">
        <v>28</v>
      </c>
    </row>
    <row r="18" spans="1:71" s="1" customFormat="1" ht="7" customHeight="1">
      <c r="B18" s="1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R18" s="18"/>
      <c r="BE18" s="245"/>
      <c r="BS18" s="15" t="s">
        <v>6</v>
      </c>
    </row>
    <row r="19" spans="1:71" s="1" customFormat="1" ht="12" customHeight="1">
      <c r="B19" s="18"/>
      <c r="D19" s="25" t="s">
        <v>30</v>
      </c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200" t="s">
        <v>23</v>
      </c>
      <c r="AL19" s="198"/>
      <c r="AM19" s="198"/>
      <c r="AN19" s="199" t="s">
        <v>1</v>
      </c>
      <c r="AO19" s="198"/>
      <c r="AR19" s="18"/>
      <c r="BE19" s="245"/>
      <c r="BS19" s="15" t="s">
        <v>6</v>
      </c>
    </row>
    <row r="20" spans="1:71" s="1" customFormat="1" ht="18.399999999999999" customHeight="1">
      <c r="B20" s="18"/>
      <c r="E20" s="199" t="s">
        <v>31</v>
      </c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200" t="s">
        <v>25</v>
      </c>
      <c r="AL20" s="198"/>
      <c r="AM20" s="198"/>
      <c r="AN20" s="199" t="s">
        <v>1</v>
      </c>
      <c r="AO20" s="198"/>
      <c r="AR20" s="18"/>
      <c r="BE20" s="245"/>
      <c r="BS20" s="15" t="s">
        <v>28</v>
      </c>
    </row>
    <row r="21" spans="1:71" s="1" customFormat="1" ht="7" customHeight="1">
      <c r="B21" s="18"/>
      <c r="AR21" s="18"/>
      <c r="BE21" s="245"/>
    </row>
    <row r="22" spans="1:71" s="1" customFormat="1" ht="12" customHeight="1">
      <c r="B22" s="18"/>
      <c r="D22" s="25" t="s">
        <v>32</v>
      </c>
      <c r="AR22" s="18"/>
      <c r="BE22" s="245"/>
    </row>
    <row r="23" spans="1:71" s="1" customFormat="1" ht="16.5" customHeight="1">
      <c r="B23" s="18"/>
      <c r="E23" s="242" t="s">
        <v>1</v>
      </c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R23" s="18"/>
      <c r="BE23" s="245"/>
    </row>
    <row r="24" spans="1:71" s="1" customFormat="1" ht="7" customHeight="1">
      <c r="B24" s="18"/>
      <c r="AR24" s="18"/>
      <c r="BE24" s="245"/>
    </row>
    <row r="25" spans="1:71" s="1" customFormat="1" ht="7" customHeight="1">
      <c r="B25" s="1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8"/>
      <c r="BE25" s="245"/>
    </row>
    <row r="26" spans="1:71" s="2" customFormat="1" ht="25.9" customHeight="1">
      <c r="A26" s="28"/>
      <c r="B26" s="29"/>
      <c r="C26" s="28"/>
      <c r="D26" s="30" t="s">
        <v>33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47">
        <f>ROUND(AG94,2)</f>
        <v>0</v>
      </c>
      <c r="AL26" s="248"/>
      <c r="AM26" s="248"/>
      <c r="AN26" s="248"/>
      <c r="AO26" s="248"/>
      <c r="AP26" s="28"/>
      <c r="AQ26" s="28"/>
      <c r="AR26" s="29"/>
      <c r="BE26" s="245"/>
    </row>
    <row r="27" spans="1:71" s="2" customFormat="1" ht="7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45"/>
    </row>
    <row r="28" spans="1:71" s="2" customFormat="1" ht="12.5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43" t="s">
        <v>34</v>
      </c>
      <c r="M28" s="243"/>
      <c r="N28" s="243"/>
      <c r="O28" s="243"/>
      <c r="P28" s="243"/>
      <c r="Q28" s="28"/>
      <c r="R28" s="28"/>
      <c r="S28" s="28"/>
      <c r="T28" s="28"/>
      <c r="U28" s="28"/>
      <c r="V28" s="28"/>
      <c r="W28" s="243" t="s">
        <v>35</v>
      </c>
      <c r="X28" s="243"/>
      <c r="Y28" s="243"/>
      <c r="Z28" s="243"/>
      <c r="AA28" s="243"/>
      <c r="AB28" s="243"/>
      <c r="AC28" s="243"/>
      <c r="AD28" s="243"/>
      <c r="AE28" s="243"/>
      <c r="AF28" s="28"/>
      <c r="AG28" s="28"/>
      <c r="AH28" s="28"/>
      <c r="AI28" s="28"/>
      <c r="AJ28" s="28"/>
      <c r="AK28" s="243" t="s">
        <v>36</v>
      </c>
      <c r="AL28" s="243"/>
      <c r="AM28" s="243"/>
      <c r="AN28" s="243"/>
      <c r="AO28" s="243"/>
      <c r="AP28" s="28"/>
      <c r="AQ28" s="28"/>
      <c r="AR28" s="29"/>
      <c r="BE28" s="245"/>
    </row>
    <row r="29" spans="1:71" s="3" customFormat="1" ht="14.5" customHeight="1">
      <c r="B29" s="33"/>
      <c r="D29" s="25" t="s">
        <v>37</v>
      </c>
      <c r="F29" s="25" t="s">
        <v>38</v>
      </c>
      <c r="L29" s="218">
        <v>0.2</v>
      </c>
      <c r="M29" s="219"/>
      <c r="N29" s="219"/>
      <c r="O29" s="219"/>
      <c r="P29" s="219"/>
      <c r="W29" s="226">
        <f>ROUND(AZ94, 2)</f>
        <v>0</v>
      </c>
      <c r="X29" s="219"/>
      <c r="Y29" s="219"/>
      <c r="Z29" s="219"/>
      <c r="AA29" s="219"/>
      <c r="AB29" s="219"/>
      <c r="AC29" s="219"/>
      <c r="AD29" s="219"/>
      <c r="AE29" s="219"/>
      <c r="AK29" s="226">
        <f>ROUND(AV94, 2)</f>
        <v>0</v>
      </c>
      <c r="AL29" s="219"/>
      <c r="AM29" s="219"/>
      <c r="AN29" s="219"/>
      <c r="AO29" s="219"/>
      <c r="AR29" s="33"/>
      <c r="BE29" s="246"/>
    </row>
    <row r="30" spans="1:71" s="3" customFormat="1" ht="14.5" customHeight="1">
      <c r="B30" s="33"/>
      <c r="F30" s="25" t="s">
        <v>39</v>
      </c>
      <c r="L30" s="218">
        <v>0.2</v>
      </c>
      <c r="M30" s="219"/>
      <c r="N30" s="219"/>
      <c r="O30" s="219"/>
      <c r="P30" s="219"/>
      <c r="W30" s="226">
        <f>ROUND(BA94, 2)</f>
        <v>0</v>
      </c>
      <c r="X30" s="219"/>
      <c r="Y30" s="219"/>
      <c r="Z30" s="219"/>
      <c r="AA30" s="219"/>
      <c r="AB30" s="219"/>
      <c r="AC30" s="219"/>
      <c r="AD30" s="219"/>
      <c r="AE30" s="219"/>
      <c r="AK30" s="226">
        <f>ROUND(AW94, 2)</f>
        <v>0</v>
      </c>
      <c r="AL30" s="219"/>
      <c r="AM30" s="219"/>
      <c r="AN30" s="219"/>
      <c r="AO30" s="219"/>
      <c r="AR30" s="33"/>
      <c r="BE30" s="246"/>
    </row>
    <row r="31" spans="1:71" s="3" customFormat="1" ht="14.5" hidden="1" customHeight="1">
      <c r="B31" s="33"/>
      <c r="F31" s="25" t="s">
        <v>40</v>
      </c>
      <c r="L31" s="218">
        <v>0.2</v>
      </c>
      <c r="M31" s="219"/>
      <c r="N31" s="219"/>
      <c r="O31" s="219"/>
      <c r="P31" s="219"/>
      <c r="W31" s="226">
        <f>ROUND(BB94, 2)</f>
        <v>0</v>
      </c>
      <c r="X31" s="219"/>
      <c r="Y31" s="219"/>
      <c r="Z31" s="219"/>
      <c r="AA31" s="219"/>
      <c r="AB31" s="219"/>
      <c r="AC31" s="219"/>
      <c r="AD31" s="219"/>
      <c r="AE31" s="219"/>
      <c r="AK31" s="226">
        <v>0</v>
      </c>
      <c r="AL31" s="219"/>
      <c r="AM31" s="219"/>
      <c r="AN31" s="219"/>
      <c r="AO31" s="219"/>
      <c r="AR31" s="33"/>
      <c r="BE31" s="246"/>
    </row>
    <row r="32" spans="1:71" s="3" customFormat="1" ht="14.5" hidden="1" customHeight="1">
      <c r="B32" s="33"/>
      <c r="F32" s="25" t="s">
        <v>41</v>
      </c>
      <c r="L32" s="218">
        <v>0.2</v>
      </c>
      <c r="M32" s="219"/>
      <c r="N32" s="219"/>
      <c r="O32" s="219"/>
      <c r="P32" s="219"/>
      <c r="W32" s="226">
        <f>ROUND(BC94, 2)</f>
        <v>0</v>
      </c>
      <c r="X32" s="219"/>
      <c r="Y32" s="219"/>
      <c r="Z32" s="219"/>
      <c r="AA32" s="219"/>
      <c r="AB32" s="219"/>
      <c r="AC32" s="219"/>
      <c r="AD32" s="219"/>
      <c r="AE32" s="219"/>
      <c r="AK32" s="226">
        <v>0</v>
      </c>
      <c r="AL32" s="219"/>
      <c r="AM32" s="219"/>
      <c r="AN32" s="219"/>
      <c r="AO32" s="219"/>
      <c r="AR32" s="33"/>
      <c r="BE32" s="246"/>
    </row>
    <row r="33" spans="1:57" s="3" customFormat="1" ht="14.5" hidden="1" customHeight="1">
      <c r="B33" s="33"/>
      <c r="F33" s="25" t="s">
        <v>42</v>
      </c>
      <c r="L33" s="218">
        <v>0</v>
      </c>
      <c r="M33" s="219"/>
      <c r="N33" s="219"/>
      <c r="O33" s="219"/>
      <c r="P33" s="219"/>
      <c r="W33" s="226">
        <f>ROUND(BD94, 2)</f>
        <v>0</v>
      </c>
      <c r="X33" s="219"/>
      <c r="Y33" s="219"/>
      <c r="Z33" s="219"/>
      <c r="AA33" s="219"/>
      <c r="AB33" s="219"/>
      <c r="AC33" s="219"/>
      <c r="AD33" s="219"/>
      <c r="AE33" s="219"/>
      <c r="AK33" s="226">
        <v>0</v>
      </c>
      <c r="AL33" s="219"/>
      <c r="AM33" s="219"/>
      <c r="AN33" s="219"/>
      <c r="AO33" s="219"/>
      <c r="AR33" s="33"/>
      <c r="BE33" s="246"/>
    </row>
    <row r="34" spans="1:57" s="2" customFormat="1" ht="7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45"/>
    </row>
    <row r="35" spans="1:57" s="2" customFormat="1" ht="25.9" customHeight="1">
      <c r="A35" s="28"/>
      <c r="B35" s="29"/>
      <c r="C35" s="34"/>
      <c r="D35" s="35" t="s">
        <v>43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44</v>
      </c>
      <c r="U35" s="36"/>
      <c r="V35" s="36"/>
      <c r="W35" s="36"/>
      <c r="X35" s="222" t="s">
        <v>45</v>
      </c>
      <c r="Y35" s="223"/>
      <c r="Z35" s="223"/>
      <c r="AA35" s="223"/>
      <c r="AB35" s="223"/>
      <c r="AC35" s="36"/>
      <c r="AD35" s="36"/>
      <c r="AE35" s="36"/>
      <c r="AF35" s="36"/>
      <c r="AG35" s="36"/>
      <c r="AH35" s="36"/>
      <c r="AI35" s="36"/>
      <c r="AJ35" s="36"/>
      <c r="AK35" s="224">
        <f>SUM(AK26:AK33)</f>
        <v>0</v>
      </c>
      <c r="AL35" s="223"/>
      <c r="AM35" s="223"/>
      <c r="AN35" s="223"/>
      <c r="AO35" s="225"/>
      <c r="AP35" s="34"/>
      <c r="AQ35" s="34"/>
      <c r="AR35" s="29"/>
      <c r="BE35" s="28"/>
    </row>
    <row r="36" spans="1:57" s="2" customFormat="1" ht="7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5" customHeight="1">
      <c r="B38" s="18"/>
      <c r="AR38" s="18"/>
    </row>
    <row r="39" spans="1:57" s="1" customFormat="1" ht="14.5" customHeight="1">
      <c r="B39" s="18"/>
      <c r="AR39" s="18"/>
    </row>
    <row r="40" spans="1:57" s="1" customFormat="1" ht="14.5" customHeight="1">
      <c r="B40" s="18"/>
      <c r="AR40" s="18"/>
    </row>
    <row r="41" spans="1:57" s="1" customFormat="1" ht="14.5" customHeight="1">
      <c r="B41" s="18"/>
      <c r="AR41" s="18"/>
    </row>
    <row r="42" spans="1:57" s="1" customFormat="1" ht="14.5" customHeight="1">
      <c r="B42" s="18"/>
      <c r="AR42" s="18"/>
    </row>
    <row r="43" spans="1:57" s="1" customFormat="1" ht="14.5" customHeight="1">
      <c r="B43" s="18"/>
      <c r="AR43" s="18"/>
    </row>
    <row r="44" spans="1:57" s="1" customFormat="1" ht="14.5" customHeight="1">
      <c r="B44" s="18"/>
      <c r="AR44" s="18"/>
    </row>
    <row r="45" spans="1:57" s="1" customFormat="1" ht="14.5" customHeight="1">
      <c r="B45" s="18"/>
      <c r="AR45" s="18"/>
    </row>
    <row r="46" spans="1:57" s="1" customFormat="1" ht="14.5" customHeight="1">
      <c r="B46" s="18"/>
      <c r="AR46" s="18"/>
    </row>
    <row r="47" spans="1:57" s="1" customFormat="1" ht="14.5" customHeight="1">
      <c r="B47" s="18"/>
      <c r="AR47" s="18"/>
    </row>
    <row r="48" spans="1:57" s="1" customFormat="1" ht="14.5" customHeight="1">
      <c r="B48" s="18"/>
      <c r="AR48" s="18"/>
    </row>
    <row r="49" spans="1:57" s="2" customFormat="1" ht="14.5" customHeight="1">
      <c r="B49" s="38"/>
      <c r="D49" s="39" t="s">
        <v>46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47</v>
      </c>
      <c r="AI49" s="40"/>
      <c r="AJ49" s="40"/>
      <c r="AK49" s="40"/>
      <c r="AL49" s="40"/>
      <c r="AM49" s="40"/>
      <c r="AN49" s="40"/>
      <c r="AO49" s="40"/>
      <c r="AR49" s="38"/>
    </row>
    <row r="50" spans="1:57">
      <c r="B50" s="18"/>
      <c r="AR50" s="18"/>
    </row>
    <row r="51" spans="1:57">
      <c r="B51" s="18"/>
      <c r="AR51" s="18"/>
    </row>
    <row r="52" spans="1:57">
      <c r="B52" s="18"/>
      <c r="AR52" s="18"/>
    </row>
    <row r="53" spans="1:57">
      <c r="B53" s="18"/>
      <c r="AR53" s="18"/>
    </row>
    <row r="54" spans="1:57">
      <c r="B54" s="18"/>
      <c r="AR54" s="18"/>
    </row>
    <row r="55" spans="1:57">
      <c r="B55" s="18"/>
      <c r="AR55" s="18"/>
    </row>
    <row r="56" spans="1:57">
      <c r="B56" s="18"/>
      <c r="AR56" s="18"/>
    </row>
    <row r="57" spans="1:57">
      <c r="B57" s="18"/>
      <c r="AR57" s="18"/>
    </row>
    <row r="58" spans="1:57">
      <c r="B58" s="18"/>
      <c r="AR58" s="18"/>
    </row>
    <row r="59" spans="1:57">
      <c r="B59" s="18"/>
      <c r="AR59" s="18"/>
    </row>
    <row r="60" spans="1:57" s="2" customFormat="1" ht="12.5">
      <c r="A60" s="28"/>
      <c r="B60" s="29"/>
      <c r="C60" s="28"/>
      <c r="D60" s="41" t="s">
        <v>48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49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48</v>
      </c>
      <c r="AI60" s="31"/>
      <c r="AJ60" s="31"/>
      <c r="AK60" s="31"/>
      <c r="AL60" s="31"/>
      <c r="AM60" s="41" t="s">
        <v>49</v>
      </c>
      <c r="AN60" s="31"/>
      <c r="AO60" s="31"/>
      <c r="AP60" s="28"/>
      <c r="AQ60" s="28"/>
      <c r="AR60" s="29"/>
      <c r="BE60" s="28"/>
    </row>
    <row r="61" spans="1:57">
      <c r="B61" s="18"/>
      <c r="AR61" s="18"/>
    </row>
    <row r="62" spans="1:57">
      <c r="B62" s="18"/>
      <c r="AR62" s="18"/>
    </row>
    <row r="63" spans="1:57">
      <c r="B63" s="18"/>
      <c r="AR63" s="18"/>
    </row>
    <row r="64" spans="1:57" s="2" customFormat="1" ht="13">
      <c r="A64" s="28"/>
      <c r="B64" s="29"/>
      <c r="C64" s="28"/>
      <c r="D64" s="39" t="s">
        <v>50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51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>
      <c r="B65" s="18"/>
      <c r="AR65" s="18"/>
    </row>
    <row r="66" spans="1:57">
      <c r="B66" s="18"/>
      <c r="AR66" s="18"/>
    </row>
    <row r="67" spans="1:57">
      <c r="B67" s="18"/>
      <c r="AR67" s="18"/>
    </row>
    <row r="68" spans="1:57">
      <c r="B68" s="18"/>
      <c r="AR68" s="18"/>
    </row>
    <row r="69" spans="1:57">
      <c r="B69" s="18"/>
      <c r="AR69" s="18"/>
    </row>
    <row r="70" spans="1:57">
      <c r="B70" s="18"/>
      <c r="AR70" s="18"/>
    </row>
    <row r="71" spans="1:57">
      <c r="B71" s="18"/>
      <c r="AR71" s="18"/>
    </row>
    <row r="72" spans="1:57">
      <c r="B72" s="18"/>
      <c r="AR72" s="18"/>
    </row>
    <row r="73" spans="1:57">
      <c r="B73" s="18"/>
      <c r="AR73" s="18"/>
    </row>
    <row r="74" spans="1:57">
      <c r="B74" s="18"/>
      <c r="AR74" s="18"/>
    </row>
    <row r="75" spans="1:57" s="2" customFormat="1" ht="12.5">
      <c r="A75" s="28"/>
      <c r="B75" s="29"/>
      <c r="C75" s="28"/>
      <c r="D75" s="41" t="s">
        <v>48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49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48</v>
      </c>
      <c r="AI75" s="31"/>
      <c r="AJ75" s="31"/>
      <c r="AK75" s="31"/>
      <c r="AL75" s="31"/>
      <c r="AM75" s="41" t="s">
        <v>49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7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1" s="2" customFormat="1" ht="7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1" s="2" customFormat="1" ht="25" customHeight="1">
      <c r="A82" s="28"/>
      <c r="B82" s="29"/>
      <c r="C82" s="19" t="s">
        <v>52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7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47"/>
      <c r="C84" s="25" t="s">
        <v>12</v>
      </c>
      <c r="L84" s="4" t="str">
        <f>K5</f>
        <v>055-20-E-2K</v>
      </c>
      <c r="AR84" s="47"/>
    </row>
    <row r="85" spans="1:91" s="5" customFormat="1" ht="37" customHeight="1">
      <c r="B85" s="48"/>
      <c r="C85" s="49" t="s">
        <v>15</v>
      </c>
      <c r="L85" s="235" t="str">
        <f>K6</f>
        <v>Výstavba zariadení využivajúcich OEZ v prevédzkach COOP Jednota Námestovo</v>
      </c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R85" s="48"/>
    </row>
    <row r="86" spans="1:91" s="2" customFormat="1" ht="7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19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>Námestovo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21</v>
      </c>
      <c r="AJ87" s="28"/>
      <c r="AK87" s="28"/>
      <c r="AL87" s="28"/>
      <c r="AM87" s="237" t="str">
        <f>IF(AN8= "","",AN8)</f>
        <v/>
      </c>
      <c r="AN87" s="237"/>
      <c r="AO87" s="28"/>
      <c r="AP87" s="28"/>
      <c r="AQ87" s="28"/>
      <c r="AR87" s="29"/>
      <c r="BE87" s="28"/>
    </row>
    <row r="88" spans="1:91" s="2" customFormat="1" ht="7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28" customHeight="1">
      <c r="A89" s="28"/>
      <c r="B89" s="29"/>
      <c r="C89" s="25" t="s">
        <v>22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COOP Jednota Námestovo, s.d.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27</v>
      </c>
      <c r="AJ89" s="28"/>
      <c r="AK89" s="28"/>
      <c r="AL89" s="28"/>
      <c r="AM89" s="233" t="str">
        <f>IF(E17="","",E17)</f>
        <v xml:space="preserve">Entepro, s.r.o., 027 53 Istewbné č. 278 </v>
      </c>
      <c r="AN89" s="234"/>
      <c r="AO89" s="234"/>
      <c r="AP89" s="234"/>
      <c r="AQ89" s="28"/>
      <c r="AR89" s="29"/>
      <c r="AS89" s="229" t="s">
        <v>53</v>
      </c>
      <c r="AT89" s="230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8"/>
    </row>
    <row r="90" spans="1:91" s="2" customFormat="1" ht="15.25" customHeight="1">
      <c r="A90" s="28"/>
      <c r="B90" s="29"/>
      <c r="C90" s="25" t="s">
        <v>26</v>
      </c>
      <c r="D90" s="28"/>
      <c r="E90" s="28"/>
      <c r="F90" s="28"/>
      <c r="G90" s="28"/>
      <c r="H90" s="28"/>
      <c r="I90" s="28"/>
      <c r="J90" s="28"/>
      <c r="K90" s="28"/>
      <c r="L90" s="4">
        <f>IF(E14= "Vyplň údaj","",E14)</f>
        <v>0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30</v>
      </c>
      <c r="AJ90" s="28"/>
      <c r="AK90" s="28"/>
      <c r="AL90" s="28"/>
      <c r="AM90" s="233" t="str">
        <f>IF(E20="","",E20)</f>
        <v xml:space="preserve">J. Štrifler </v>
      </c>
      <c r="AN90" s="234"/>
      <c r="AO90" s="234"/>
      <c r="AP90" s="234"/>
      <c r="AQ90" s="28"/>
      <c r="AR90" s="29"/>
      <c r="AS90" s="231"/>
      <c r="AT90" s="232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8"/>
    </row>
    <row r="91" spans="1:91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31"/>
      <c r="AT91" s="232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8"/>
    </row>
    <row r="92" spans="1:91" s="2" customFormat="1" ht="29.25" customHeight="1">
      <c r="A92" s="28"/>
      <c r="B92" s="29"/>
      <c r="C92" s="217" t="s">
        <v>54</v>
      </c>
      <c r="D92" s="212"/>
      <c r="E92" s="212"/>
      <c r="F92" s="212"/>
      <c r="G92" s="212"/>
      <c r="H92" s="56"/>
      <c r="I92" s="211" t="s">
        <v>55</v>
      </c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4" t="s">
        <v>56</v>
      </c>
      <c r="AH92" s="212"/>
      <c r="AI92" s="212"/>
      <c r="AJ92" s="212"/>
      <c r="AK92" s="212"/>
      <c r="AL92" s="212"/>
      <c r="AM92" s="212"/>
      <c r="AN92" s="211" t="s">
        <v>57</v>
      </c>
      <c r="AO92" s="212"/>
      <c r="AP92" s="213"/>
      <c r="AQ92" s="57" t="s">
        <v>58</v>
      </c>
      <c r="AR92" s="29"/>
      <c r="AS92" s="58" t="s">
        <v>59</v>
      </c>
      <c r="AT92" s="59" t="s">
        <v>60</v>
      </c>
      <c r="AU92" s="59" t="s">
        <v>61</v>
      </c>
      <c r="AV92" s="59" t="s">
        <v>62</v>
      </c>
      <c r="AW92" s="59" t="s">
        <v>63</v>
      </c>
      <c r="AX92" s="59" t="s">
        <v>64</v>
      </c>
      <c r="AY92" s="59" t="s">
        <v>65</v>
      </c>
      <c r="AZ92" s="59" t="s">
        <v>66</v>
      </c>
      <c r="BA92" s="59" t="s">
        <v>67</v>
      </c>
      <c r="BB92" s="59" t="s">
        <v>68</v>
      </c>
      <c r="BC92" s="59" t="s">
        <v>69</v>
      </c>
      <c r="BD92" s="60" t="s">
        <v>70</v>
      </c>
      <c r="BE92" s="28"/>
    </row>
    <row r="93" spans="1:91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8"/>
    </row>
    <row r="94" spans="1:91" s="6" customFormat="1" ht="32.5" customHeight="1">
      <c r="B94" s="64"/>
      <c r="C94" s="65" t="s">
        <v>71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220">
        <f>ROUND(SUM(AG95:AG104),2)</f>
        <v>0</v>
      </c>
      <c r="AH94" s="220"/>
      <c r="AI94" s="220"/>
      <c r="AJ94" s="220"/>
      <c r="AK94" s="220"/>
      <c r="AL94" s="220"/>
      <c r="AM94" s="220"/>
      <c r="AN94" s="221">
        <f t="shared" ref="AN94:AN104" si="0">SUM(AG94,AT94)</f>
        <v>0</v>
      </c>
      <c r="AO94" s="221"/>
      <c r="AP94" s="221"/>
      <c r="AQ94" s="68" t="s">
        <v>1</v>
      </c>
      <c r="AR94" s="64"/>
      <c r="AS94" s="69">
        <f>ROUND(SUM(AS95:AS104),2)</f>
        <v>0</v>
      </c>
      <c r="AT94" s="70">
        <f t="shared" ref="AT94:AT104" si="1">ROUND(SUM(AV94:AW94),2)</f>
        <v>0</v>
      </c>
      <c r="AU94" s="71">
        <f>ROUND(SUM(AU95:AU104),5)</f>
        <v>0</v>
      </c>
      <c r="AV94" s="70">
        <f>ROUND(AZ94*L29,2)</f>
        <v>0</v>
      </c>
      <c r="AW94" s="70">
        <f>ROUND(BA94*L30,2)</f>
        <v>0</v>
      </c>
      <c r="AX94" s="70">
        <f>ROUND(BB94*L29,2)</f>
        <v>0</v>
      </c>
      <c r="AY94" s="70">
        <f>ROUND(BC94*L30,2)</f>
        <v>0</v>
      </c>
      <c r="AZ94" s="70">
        <f>ROUND(SUM(AZ95:AZ104),2)</f>
        <v>0</v>
      </c>
      <c r="BA94" s="70">
        <f>ROUND(SUM(BA95:BA104),2)</f>
        <v>0</v>
      </c>
      <c r="BB94" s="70">
        <f>ROUND(SUM(BB95:BB104),2)</f>
        <v>0</v>
      </c>
      <c r="BC94" s="70">
        <f>ROUND(SUM(BC95:BC104),2)</f>
        <v>0</v>
      </c>
      <c r="BD94" s="72">
        <f>ROUND(SUM(BD95:BD104),2)</f>
        <v>0</v>
      </c>
      <c r="BS94" s="73" t="s">
        <v>72</v>
      </c>
      <c r="BT94" s="73" t="s">
        <v>73</v>
      </c>
      <c r="BU94" s="74" t="s">
        <v>74</v>
      </c>
      <c r="BV94" s="73" t="s">
        <v>75</v>
      </c>
      <c r="BW94" s="73" t="s">
        <v>4</v>
      </c>
      <c r="BX94" s="73" t="s">
        <v>76</v>
      </c>
      <c r="CL94" s="73" t="s">
        <v>1</v>
      </c>
    </row>
    <row r="95" spans="1:91" s="7" customFormat="1" ht="16.5" customHeight="1">
      <c r="A95" s="75" t="s">
        <v>77</v>
      </c>
      <c r="B95" s="76"/>
      <c r="C95" s="77"/>
      <c r="D95" s="210" t="s">
        <v>78</v>
      </c>
      <c r="E95" s="210"/>
      <c r="F95" s="210"/>
      <c r="G95" s="210"/>
      <c r="H95" s="210"/>
      <c r="I95" s="78"/>
      <c r="J95" s="210" t="s">
        <v>79</v>
      </c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5">
        <f>'SO1.1 - SO1.1 COOP Lokca ...'!J30</f>
        <v>0</v>
      </c>
      <c r="AH95" s="216"/>
      <c r="AI95" s="216"/>
      <c r="AJ95" s="216"/>
      <c r="AK95" s="216"/>
      <c r="AL95" s="216"/>
      <c r="AM95" s="216"/>
      <c r="AN95" s="215">
        <f t="shared" si="0"/>
        <v>0</v>
      </c>
      <c r="AO95" s="216"/>
      <c r="AP95" s="216"/>
      <c r="AQ95" s="79" t="s">
        <v>80</v>
      </c>
      <c r="AR95" s="76"/>
      <c r="AS95" s="80">
        <v>0</v>
      </c>
      <c r="AT95" s="81">
        <f t="shared" si="1"/>
        <v>0</v>
      </c>
      <c r="AU95" s="82">
        <f>'SO1.1 - SO1.1 COOP Lokca ...'!P122</f>
        <v>0</v>
      </c>
      <c r="AV95" s="81">
        <f>'SO1.1 - SO1.1 COOP Lokca ...'!J33</f>
        <v>0</v>
      </c>
      <c r="AW95" s="81">
        <f>'SO1.1 - SO1.1 COOP Lokca ...'!J34</f>
        <v>0</v>
      </c>
      <c r="AX95" s="81">
        <f>'SO1.1 - SO1.1 COOP Lokca ...'!J35</f>
        <v>0</v>
      </c>
      <c r="AY95" s="81">
        <f>'SO1.1 - SO1.1 COOP Lokca ...'!J36</f>
        <v>0</v>
      </c>
      <c r="AZ95" s="81">
        <f>'SO1.1 - SO1.1 COOP Lokca ...'!F33</f>
        <v>0</v>
      </c>
      <c r="BA95" s="81">
        <f>'SO1.1 - SO1.1 COOP Lokca ...'!F34</f>
        <v>0</v>
      </c>
      <c r="BB95" s="81">
        <f>'SO1.1 - SO1.1 COOP Lokca ...'!F35</f>
        <v>0</v>
      </c>
      <c r="BC95" s="81">
        <f>'SO1.1 - SO1.1 COOP Lokca ...'!F36</f>
        <v>0</v>
      </c>
      <c r="BD95" s="83">
        <f>'SO1.1 - SO1.1 COOP Lokca ...'!F37</f>
        <v>0</v>
      </c>
      <c r="BT95" s="84" t="s">
        <v>81</v>
      </c>
      <c r="BV95" s="84" t="s">
        <v>75</v>
      </c>
      <c r="BW95" s="84" t="s">
        <v>82</v>
      </c>
      <c r="BX95" s="84" t="s">
        <v>4</v>
      </c>
      <c r="CL95" s="84" t="s">
        <v>1</v>
      </c>
      <c r="CM95" s="84" t="s">
        <v>73</v>
      </c>
    </row>
    <row r="96" spans="1:91" s="7" customFormat="1" ht="27" customHeight="1">
      <c r="A96" s="75" t="s">
        <v>77</v>
      </c>
      <c r="B96" s="76"/>
      <c r="C96" s="77"/>
      <c r="D96" s="210" t="s">
        <v>83</v>
      </c>
      <c r="E96" s="210"/>
      <c r="F96" s="210"/>
      <c r="G96" s="210"/>
      <c r="H96" s="210"/>
      <c r="I96" s="78"/>
      <c r="J96" s="210" t="s">
        <v>84</v>
      </c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5">
        <f>'SO1.2 - SO1.2 COOP Lokca ...'!J30</f>
        <v>0</v>
      </c>
      <c r="AH96" s="216"/>
      <c r="AI96" s="216"/>
      <c r="AJ96" s="216"/>
      <c r="AK96" s="216"/>
      <c r="AL96" s="216"/>
      <c r="AM96" s="216"/>
      <c r="AN96" s="215">
        <f t="shared" si="0"/>
        <v>0</v>
      </c>
      <c r="AO96" s="216"/>
      <c r="AP96" s="216"/>
      <c r="AQ96" s="79" t="s">
        <v>80</v>
      </c>
      <c r="AR96" s="76"/>
      <c r="AS96" s="80">
        <v>0</v>
      </c>
      <c r="AT96" s="81">
        <f t="shared" si="1"/>
        <v>0</v>
      </c>
      <c r="AU96" s="82">
        <f>'SO1.2 - SO1.2 COOP Lokca ...'!P119</f>
        <v>0</v>
      </c>
      <c r="AV96" s="81">
        <f>'SO1.2 - SO1.2 COOP Lokca ...'!J33</f>
        <v>0</v>
      </c>
      <c r="AW96" s="81">
        <f>'SO1.2 - SO1.2 COOP Lokca ...'!J34</f>
        <v>0</v>
      </c>
      <c r="AX96" s="81">
        <f>'SO1.2 - SO1.2 COOP Lokca ...'!J35</f>
        <v>0</v>
      </c>
      <c r="AY96" s="81">
        <f>'SO1.2 - SO1.2 COOP Lokca ...'!J36</f>
        <v>0</v>
      </c>
      <c r="AZ96" s="81">
        <f>'SO1.2 - SO1.2 COOP Lokca ...'!F33</f>
        <v>0</v>
      </c>
      <c r="BA96" s="81">
        <f>'SO1.2 - SO1.2 COOP Lokca ...'!F34</f>
        <v>0</v>
      </c>
      <c r="BB96" s="81">
        <f>'SO1.2 - SO1.2 COOP Lokca ...'!F35</f>
        <v>0</v>
      </c>
      <c r="BC96" s="81">
        <f>'SO1.2 - SO1.2 COOP Lokca ...'!F36</f>
        <v>0</v>
      </c>
      <c r="BD96" s="83">
        <f>'SO1.2 - SO1.2 COOP Lokca ...'!F37</f>
        <v>0</v>
      </c>
      <c r="BT96" s="84" t="s">
        <v>81</v>
      </c>
      <c r="BV96" s="84" t="s">
        <v>75</v>
      </c>
      <c r="BW96" s="84" t="s">
        <v>85</v>
      </c>
      <c r="BX96" s="84" t="s">
        <v>4</v>
      </c>
      <c r="CL96" s="84" t="s">
        <v>1</v>
      </c>
      <c r="CM96" s="84" t="s">
        <v>73</v>
      </c>
    </row>
    <row r="97" spans="1:91" s="7" customFormat="1" ht="16.5" customHeight="1">
      <c r="A97" s="75" t="s">
        <v>77</v>
      </c>
      <c r="B97" s="76"/>
      <c r="C97" s="77"/>
      <c r="D97" s="210" t="s">
        <v>86</v>
      </c>
      <c r="E97" s="210"/>
      <c r="F97" s="210"/>
      <c r="G97" s="210"/>
      <c r="H97" s="210"/>
      <c r="I97" s="78"/>
      <c r="J97" s="210" t="s">
        <v>87</v>
      </c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15">
        <f>'SO2.1 - SO2.1 COOP Oravsk...'!J30</f>
        <v>0</v>
      </c>
      <c r="AH97" s="216"/>
      <c r="AI97" s="216"/>
      <c r="AJ97" s="216"/>
      <c r="AK97" s="216"/>
      <c r="AL97" s="216"/>
      <c r="AM97" s="216"/>
      <c r="AN97" s="215">
        <f t="shared" si="0"/>
        <v>0</v>
      </c>
      <c r="AO97" s="216"/>
      <c r="AP97" s="216"/>
      <c r="AQ97" s="79" t="s">
        <v>80</v>
      </c>
      <c r="AR97" s="76"/>
      <c r="AS97" s="80">
        <v>0</v>
      </c>
      <c r="AT97" s="81">
        <f t="shared" si="1"/>
        <v>0</v>
      </c>
      <c r="AU97" s="82">
        <f>'SO2.1 - SO2.1 COOP Oravsk...'!P122</f>
        <v>0</v>
      </c>
      <c r="AV97" s="81">
        <f>'SO2.1 - SO2.1 COOP Oravsk...'!J33</f>
        <v>0</v>
      </c>
      <c r="AW97" s="81">
        <f>'SO2.1 - SO2.1 COOP Oravsk...'!J34</f>
        <v>0</v>
      </c>
      <c r="AX97" s="81">
        <f>'SO2.1 - SO2.1 COOP Oravsk...'!J35</f>
        <v>0</v>
      </c>
      <c r="AY97" s="81">
        <f>'SO2.1 - SO2.1 COOP Oravsk...'!J36</f>
        <v>0</v>
      </c>
      <c r="AZ97" s="81">
        <f>'SO2.1 - SO2.1 COOP Oravsk...'!F33</f>
        <v>0</v>
      </c>
      <c r="BA97" s="81">
        <f>'SO2.1 - SO2.1 COOP Oravsk...'!F34</f>
        <v>0</v>
      </c>
      <c r="BB97" s="81">
        <f>'SO2.1 - SO2.1 COOP Oravsk...'!F35</f>
        <v>0</v>
      </c>
      <c r="BC97" s="81">
        <f>'SO2.1 - SO2.1 COOP Oravsk...'!F36</f>
        <v>0</v>
      </c>
      <c r="BD97" s="83">
        <f>'SO2.1 - SO2.1 COOP Oravsk...'!F37</f>
        <v>0</v>
      </c>
      <c r="BT97" s="84" t="s">
        <v>81</v>
      </c>
      <c r="BV97" s="84" t="s">
        <v>75</v>
      </c>
      <c r="BW97" s="84" t="s">
        <v>88</v>
      </c>
      <c r="BX97" s="84" t="s">
        <v>4</v>
      </c>
      <c r="CL97" s="84" t="s">
        <v>1</v>
      </c>
      <c r="CM97" s="84" t="s">
        <v>73</v>
      </c>
    </row>
    <row r="98" spans="1:91" s="7" customFormat="1" ht="27" customHeight="1">
      <c r="A98" s="75" t="s">
        <v>77</v>
      </c>
      <c r="B98" s="76"/>
      <c r="C98" s="77"/>
      <c r="D98" s="210" t="s">
        <v>89</v>
      </c>
      <c r="E98" s="210"/>
      <c r="F98" s="210"/>
      <c r="G98" s="210"/>
      <c r="H98" s="210"/>
      <c r="I98" s="78"/>
      <c r="J98" s="210" t="s">
        <v>90</v>
      </c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  <c r="AG98" s="215">
        <f>'SO2.2 - SO2.2 COOP Oravsk...'!J30</f>
        <v>0</v>
      </c>
      <c r="AH98" s="216"/>
      <c r="AI98" s="216"/>
      <c r="AJ98" s="216"/>
      <c r="AK98" s="216"/>
      <c r="AL98" s="216"/>
      <c r="AM98" s="216"/>
      <c r="AN98" s="215">
        <f t="shared" si="0"/>
        <v>0</v>
      </c>
      <c r="AO98" s="216"/>
      <c r="AP98" s="216"/>
      <c r="AQ98" s="79" t="s">
        <v>80</v>
      </c>
      <c r="AR98" s="76"/>
      <c r="AS98" s="80">
        <v>0</v>
      </c>
      <c r="AT98" s="81">
        <f t="shared" si="1"/>
        <v>0</v>
      </c>
      <c r="AU98" s="82">
        <f>'SO2.2 - SO2.2 COOP Oravsk...'!P121</f>
        <v>0</v>
      </c>
      <c r="AV98" s="81">
        <f>'SO2.2 - SO2.2 COOP Oravsk...'!J33</f>
        <v>0</v>
      </c>
      <c r="AW98" s="81">
        <f>'SO2.2 - SO2.2 COOP Oravsk...'!J34</f>
        <v>0</v>
      </c>
      <c r="AX98" s="81">
        <f>'SO2.2 - SO2.2 COOP Oravsk...'!J35</f>
        <v>0</v>
      </c>
      <c r="AY98" s="81">
        <f>'SO2.2 - SO2.2 COOP Oravsk...'!J36</f>
        <v>0</v>
      </c>
      <c r="AZ98" s="81">
        <f>'SO2.2 - SO2.2 COOP Oravsk...'!F33</f>
        <v>0</v>
      </c>
      <c r="BA98" s="81">
        <f>'SO2.2 - SO2.2 COOP Oravsk...'!F34</f>
        <v>0</v>
      </c>
      <c r="BB98" s="81">
        <f>'SO2.2 - SO2.2 COOP Oravsk...'!F35</f>
        <v>0</v>
      </c>
      <c r="BC98" s="81">
        <f>'SO2.2 - SO2.2 COOP Oravsk...'!F36</f>
        <v>0</v>
      </c>
      <c r="BD98" s="83">
        <f>'SO2.2 - SO2.2 COOP Oravsk...'!F37</f>
        <v>0</v>
      </c>
      <c r="BT98" s="84" t="s">
        <v>81</v>
      </c>
      <c r="BV98" s="84" t="s">
        <v>75</v>
      </c>
      <c r="BW98" s="84" t="s">
        <v>91</v>
      </c>
      <c r="BX98" s="84" t="s">
        <v>4</v>
      </c>
      <c r="CL98" s="84" t="s">
        <v>1</v>
      </c>
      <c r="CM98" s="84" t="s">
        <v>73</v>
      </c>
    </row>
    <row r="99" spans="1:91" s="7" customFormat="1" ht="16.5" customHeight="1">
      <c r="A99" s="75" t="s">
        <v>77</v>
      </c>
      <c r="B99" s="76"/>
      <c r="C99" s="77"/>
      <c r="D99" s="210" t="s">
        <v>92</v>
      </c>
      <c r="E99" s="210"/>
      <c r="F99" s="210"/>
      <c r="G99" s="210"/>
      <c r="H99" s="210"/>
      <c r="I99" s="78"/>
      <c r="J99" s="210" t="s">
        <v>93</v>
      </c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5">
        <f>'SO3.1 - SO3.1 COOP Oravsk...'!J30</f>
        <v>0</v>
      </c>
      <c r="AH99" s="216"/>
      <c r="AI99" s="216"/>
      <c r="AJ99" s="216"/>
      <c r="AK99" s="216"/>
      <c r="AL99" s="216"/>
      <c r="AM99" s="216"/>
      <c r="AN99" s="215">
        <f t="shared" si="0"/>
        <v>0</v>
      </c>
      <c r="AO99" s="216"/>
      <c r="AP99" s="216"/>
      <c r="AQ99" s="79" t="s">
        <v>80</v>
      </c>
      <c r="AR99" s="76"/>
      <c r="AS99" s="80">
        <v>0</v>
      </c>
      <c r="AT99" s="81">
        <f t="shared" si="1"/>
        <v>0</v>
      </c>
      <c r="AU99" s="82">
        <f>'SO3.1 - SO3.1 COOP Oravsk...'!P124</f>
        <v>0</v>
      </c>
      <c r="AV99" s="81">
        <f>'SO3.1 - SO3.1 COOP Oravsk...'!J33</f>
        <v>0</v>
      </c>
      <c r="AW99" s="81">
        <f>'SO3.1 - SO3.1 COOP Oravsk...'!J34</f>
        <v>0</v>
      </c>
      <c r="AX99" s="81">
        <f>'SO3.1 - SO3.1 COOP Oravsk...'!J35</f>
        <v>0</v>
      </c>
      <c r="AY99" s="81">
        <f>'SO3.1 - SO3.1 COOP Oravsk...'!J36</f>
        <v>0</v>
      </c>
      <c r="AZ99" s="81">
        <f>'SO3.1 - SO3.1 COOP Oravsk...'!F33</f>
        <v>0</v>
      </c>
      <c r="BA99" s="81">
        <f>'SO3.1 - SO3.1 COOP Oravsk...'!F34</f>
        <v>0</v>
      </c>
      <c r="BB99" s="81">
        <f>'SO3.1 - SO3.1 COOP Oravsk...'!F35</f>
        <v>0</v>
      </c>
      <c r="BC99" s="81">
        <f>'SO3.1 - SO3.1 COOP Oravsk...'!F36</f>
        <v>0</v>
      </c>
      <c r="BD99" s="83">
        <f>'SO3.1 - SO3.1 COOP Oravsk...'!F37</f>
        <v>0</v>
      </c>
      <c r="BT99" s="84" t="s">
        <v>81</v>
      </c>
      <c r="BV99" s="84" t="s">
        <v>75</v>
      </c>
      <c r="BW99" s="84" t="s">
        <v>94</v>
      </c>
      <c r="BX99" s="84" t="s">
        <v>4</v>
      </c>
      <c r="CL99" s="84" t="s">
        <v>1</v>
      </c>
      <c r="CM99" s="84" t="s">
        <v>73</v>
      </c>
    </row>
    <row r="100" spans="1:91" s="7" customFormat="1" ht="27" customHeight="1">
      <c r="A100" s="75" t="s">
        <v>77</v>
      </c>
      <c r="B100" s="76"/>
      <c r="C100" s="77"/>
      <c r="D100" s="210" t="s">
        <v>95</v>
      </c>
      <c r="E100" s="210"/>
      <c r="F100" s="210"/>
      <c r="G100" s="210"/>
      <c r="H100" s="210"/>
      <c r="I100" s="78"/>
      <c r="J100" s="210" t="s">
        <v>96</v>
      </c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5">
        <f>'SO3.2 - SO3.2 COOP Oravsk...'!J30</f>
        <v>0</v>
      </c>
      <c r="AH100" s="216"/>
      <c r="AI100" s="216"/>
      <c r="AJ100" s="216"/>
      <c r="AK100" s="216"/>
      <c r="AL100" s="216"/>
      <c r="AM100" s="216"/>
      <c r="AN100" s="215">
        <f t="shared" si="0"/>
        <v>0</v>
      </c>
      <c r="AO100" s="216"/>
      <c r="AP100" s="216"/>
      <c r="AQ100" s="79" t="s">
        <v>80</v>
      </c>
      <c r="AR100" s="76"/>
      <c r="AS100" s="80">
        <v>0</v>
      </c>
      <c r="AT100" s="81">
        <f t="shared" si="1"/>
        <v>0</v>
      </c>
      <c r="AU100" s="82">
        <f>'SO3.2 - SO3.2 COOP Oravsk...'!P121</f>
        <v>0</v>
      </c>
      <c r="AV100" s="81">
        <f>'SO3.2 - SO3.2 COOP Oravsk...'!J33</f>
        <v>0</v>
      </c>
      <c r="AW100" s="81">
        <f>'SO3.2 - SO3.2 COOP Oravsk...'!J34</f>
        <v>0</v>
      </c>
      <c r="AX100" s="81">
        <f>'SO3.2 - SO3.2 COOP Oravsk...'!J35</f>
        <v>0</v>
      </c>
      <c r="AY100" s="81">
        <f>'SO3.2 - SO3.2 COOP Oravsk...'!J36</f>
        <v>0</v>
      </c>
      <c r="AZ100" s="81">
        <f>'SO3.2 - SO3.2 COOP Oravsk...'!F33</f>
        <v>0</v>
      </c>
      <c r="BA100" s="81">
        <f>'SO3.2 - SO3.2 COOP Oravsk...'!F34</f>
        <v>0</v>
      </c>
      <c r="BB100" s="81">
        <f>'SO3.2 - SO3.2 COOP Oravsk...'!F35</f>
        <v>0</v>
      </c>
      <c r="BC100" s="81">
        <f>'SO3.2 - SO3.2 COOP Oravsk...'!F36</f>
        <v>0</v>
      </c>
      <c r="BD100" s="83">
        <f>'SO3.2 - SO3.2 COOP Oravsk...'!F37</f>
        <v>0</v>
      </c>
      <c r="BT100" s="84" t="s">
        <v>81</v>
      </c>
      <c r="BV100" s="84" t="s">
        <v>75</v>
      </c>
      <c r="BW100" s="84" t="s">
        <v>97</v>
      </c>
      <c r="BX100" s="84" t="s">
        <v>4</v>
      </c>
      <c r="CL100" s="84" t="s">
        <v>1</v>
      </c>
      <c r="CM100" s="84" t="s">
        <v>73</v>
      </c>
    </row>
    <row r="101" spans="1:91" s="7" customFormat="1" ht="16.5" customHeight="1">
      <c r="A101" s="75" t="s">
        <v>77</v>
      </c>
      <c r="B101" s="76"/>
      <c r="C101" s="77"/>
      <c r="D101" s="210" t="s">
        <v>98</v>
      </c>
      <c r="E101" s="210"/>
      <c r="F101" s="210"/>
      <c r="G101" s="210"/>
      <c r="H101" s="210"/>
      <c r="I101" s="78"/>
      <c r="J101" s="210" t="s">
        <v>99</v>
      </c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5">
        <f>'SO4.1 - SO4.1 COOP Zákame...'!J30</f>
        <v>0</v>
      </c>
      <c r="AH101" s="216"/>
      <c r="AI101" s="216"/>
      <c r="AJ101" s="216"/>
      <c r="AK101" s="216"/>
      <c r="AL101" s="216"/>
      <c r="AM101" s="216"/>
      <c r="AN101" s="215">
        <f t="shared" si="0"/>
        <v>0</v>
      </c>
      <c r="AO101" s="216"/>
      <c r="AP101" s="216"/>
      <c r="AQ101" s="79" t="s">
        <v>80</v>
      </c>
      <c r="AR101" s="76"/>
      <c r="AS101" s="80">
        <v>0</v>
      </c>
      <c r="AT101" s="81">
        <f t="shared" si="1"/>
        <v>0</v>
      </c>
      <c r="AU101" s="82">
        <f>'SO4.1 - SO4.1 COOP Zákame...'!P124</f>
        <v>0</v>
      </c>
      <c r="AV101" s="81">
        <f>'SO4.1 - SO4.1 COOP Zákame...'!J33</f>
        <v>0</v>
      </c>
      <c r="AW101" s="81">
        <f>'SO4.1 - SO4.1 COOP Zákame...'!J34</f>
        <v>0</v>
      </c>
      <c r="AX101" s="81">
        <f>'SO4.1 - SO4.1 COOP Zákame...'!J35</f>
        <v>0</v>
      </c>
      <c r="AY101" s="81">
        <f>'SO4.1 - SO4.1 COOP Zákame...'!J36</f>
        <v>0</v>
      </c>
      <c r="AZ101" s="81">
        <f>'SO4.1 - SO4.1 COOP Zákame...'!F33</f>
        <v>0</v>
      </c>
      <c r="BA101" s="81">
        <f>'SO4.1 - SO4.1 COOP Zákame...'!F34</f>
        <v>0</v>
      </c>
      <c r="BB101" s="81">
        <f>'SO4.1 - SO4.1 COOP Zákame...'!F35</f>
        <v>0</v>
      </c>
      <c r="BC101" s="81">
        <f>'SO4.1 - SO4.1 COOP Zákame...'!F36</f>
        <v>0</v>
      </c>
      <c r="BD101" s="83">
        <f>'SO4.1 - SO4.1 COOP Zákame...'!F37</f>
        <v>0</v>
      </c>
      <c r="BT101" s="84" t="s">
        <v>81</v>
      </c>
      <c r="BV101" s="84" t="s">
        <v>75</v>
      </c>
      <c r="BW101" s="84" t="s">
        <v>100</v>
      </c>
      <c r="BX101" s="84" t="s">
        <v>4</v>
      </c>
      <c r="CL101" s="84" t="s">
        <v>1</v>
      </c>
      <c r="CM101" s="84" t="s">
        <v>73</v>
      </c>
    </row>
    <row r="102" spans="1:91" s="7" customFormat="1" ht="27" customHeight="1">
      <c r="A102" s="75" t="s">
        <v>77</v>
      </c>
      <c r="B102" s="76"/>
      <c r="C102" s="77"/>
      <c r="D102" s="210" t="s">
        <v>101</v>
      </c>
      <c r="E102" s="210"/>
      <c r="F102" s="210"/>
      <c r="G102" s="210"/>
      <c r="H102" s="210"/>
      <c r="I102" s="78"/>
      <c r="J102" s="210" t="s">
        <v>102</v>
      </c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5">
        <f>'SO4.2 - SO4.2 COOP Zákame...'!J30</f>
        <v>0</v>
      </c>
      <c r="AH102" s="216"/>
      <c r="AI102" s="216"/>
      <c r="AJ102" s="216"/>
      <c r="AK102" s="216"/>
      <c r="AL102" s="216"/>
      <c r="AM102" s="216"/>
      <c r="AN102" s="215">
        <f t="shared" si="0"/>
        <v>0</v>
      </c>
      <c r="AO102" s="216"/>
      <c r="AP102" s="216"/>
      <c r="AQ102" s="79" t="s">
        <v>80</v>
      </c>
      <c r="AR102" s="76"/>
      <c r="AS102" s="80">
        <v>0</v>
      </c>
      <c r="AT102" s="81">
        <f t="shared" si="1"/>
        <v>0</v>
      </c>
      <c r="AU102" s="82">
        <f>'SO4.2 - SO4.2 COOP Zákame...'!P121</f>
        <v>0</v>
      </c>
      <c r="AV102" s="81">
        <f>'SO4.2 - SO4.2 COOP Zákame...'!J33</f>
        <v>0</v>
      </c>
      <c r="AW102" s="81">
        <f>'SO4.2 - SO4.2 COOP Zákame...'!J34</f>
        <v>0</v>
      </c>
      <c r="AX102" s="81">
        <f>'SO4.2 - SO4.2 COOP Zákame...'!J35</f>
        <v>0</v>
      </c>
      <c r="AY102" s="81">
        <f>'SO4.2 - SO4.2 COOP Zákame...'!J36</f>
        <v>0</v>
      </c>
      <c r="AZ102" s="81">
        <f>'SO4.2 - SO4.2 COOP Zákame...'!F33</f>
        <v>0</v>
      </c>
      <c r="BA102" s="81">
        <f>'SO4.2 - SO4.2 COOP Zákame...'!F34</f>
        <v>0</v>
      </c>
      <c r="BB102" s="81">
        <f>'SO4.2 - SO4.2 COOP Zákame...'!F35</f>
        <v>0</v>
      </c>
      <c r="BC102" s="81">
        <f>'SO4.2 - SO4.2 COOP Zákame...'!F36</f>
        <v>0</v>
      </c>
      <c r="BD102" s="83">
        <f>'SO4.2 - SO4.2 COOP Zákame...'!F37</f>
        <v>0</v>
      </c>
      <c r="BT102" s="84" t="s">
        <v>81</v>
      </c>
      <c r="BV102" s="84" t="s">
        <v>75</v>
      </c>
      <c r="BW102" s="84" t="s">
        <v>103</v>
      </c>
      <c r="BX102" s="84" t="s">
        <v>4</v>
      </c>
      <c r="CL102" s="84" t="s">
        <v>1</v>
      </c>
      <c r="CM102" s="84" t="s">
        <v>73</v>
      </c>
    </row>
    <row r="103" spans="1:91" s="7" customFormat="1" ht="16.5" customHeight="1">
      <c r="A103" s="75" t="s">
        <v>77</v>
      </c>
      <c r="B103" s="76"/>
      <c r="C103" s="77"/>
      <c r="D103" s="210" t="s">
        <v>104</v>
      </c>
      <c r="E103" s="210"/>
      <c r="F103" s="210"/>
      <c r="G103" s="210"/>
      <c r="H103" s="210"/>
      <c r="I103" s="78"/>
      <c r="J103" s="210" t="s">
        <v>105</v>
      </c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5">
        <f>'SO5.1 - SO5.1 COOP Zakame...'!J30</f>
        <v>0</v>
      </c>
      <c r="AH103" s="216"/>
      <c r="AI103" s="216"/>
      <c r="AJ103" s="216"/>
      <c r="AK103" s="216"/>
      <c r="AL103" s="216"/>
      <c r="AM103" s="216"/>
      <c r="AN103" s="215">
        <f t="shared" si="0"/>
        <v>0</v>
      </c>
      <c r="AO103" s="216"/>
      <c r="AP103" s="216"/>
      <c r="AQ103" s="79" t="s">
        <v>80</v>
      </c>
      <c r="AR103" s="76"/>
      <c r="AS103" s="80">
        <v>0</v>
      </c>
      <c r="AT103" s="81">
        <f t="shared" si="1"/>
        <v>0</v>
      </c>
      <c r="AU103" s="82">
        <f>'SO5.1 - SO5.1 COOP Zakame...'!P124</f>
        <v>0</v>
      </c>
      <c r="AV103" s="81">
        <f>'SO5.1 - SO5.1 COOP Zakame...'!J33</f>
        <v>0</v>
      </c>
      <c r="AW103" s="81">
        <f>'SO5.1 - SO5.1 COOP Zakame...'!J34</f>
        <v>0</v>
      </c>
      <c r="AX103" s="81">
        <f>'SO5.1 - SO5.1 COOP Zakame...'!J35</f>
        <v>0</v>
      </c>
      <c r="AY103" s="81">
        <f>'SO5.1 - SO5.1 COOP Zakame...'!J36</f>
        <v>0</v>
      </c>
      <c r="AZ103" s="81">
        <f>'SO5.1 - SO5.1 COOP Zakame...'!F33</f>
        <v>0</v>
      </c>
      <c r="BA103" s="81">
        <f>'SO5.1 - SO5.1 COOP Zakame...'!F34</f>
        <v>0</v>
      </c>
      <c r="BB103" s="81">
        <f>'SO5.1 - SO5.1 COOP Zakame...'!F35</f>
        <v>0</v>
      </c>
      <c r="BC103" s="81">
        <f>'SO5.1 - SO5.1 COOP Zakame...'!F36</f>
        <v>0</v>
      </c>
      <c r="BD103" s="83">
        <f>'SO5.1 - SO5.1 COOP Zakame...'!F37</f>
        <v>0</v>
      </c>
      <c r="BT103" s="84" t="s">
        <v>81</v>
      </c>
      <c r="BV103" s="84" t="s">
        <v>75</v>
      </c>
      <c r="BW103" s="84" t="s">
        <v>106</v>
      </c>
      <c r="BX103" s="84" t="s">
        <v>4</v>
      </c>
      <c r="CL103" s="84" t="s">
        <v>1</v>
      </c>
      <c r="CM103" s="84" t="s">
        <v>73</v>
      </c>
    </row>
    <row r="104" spans="1:91" s="7" customFormat="1" ht="27" customHeight="1">
      <c r="A104" s="75" t="s">
        <v>77</v>
      </c>
      <c r="B104" s="76"/>
      <c r="C104" s="77"/>
      <c r="D104" s="210" t="s">
        <v>107</v>
      </c>
      <c r="E104" s="210"/>
      <c r="F104" s="210"/>
      <c r="G104" s="210"/>
      <c r="H104" s="210"/>
      <c r="I104" s="78"/>
      <c r="J104" s="210" t="s">
        <v>108</v>
      </c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5">
        <f>'SO5.2 - SO4.2 COOP Zákame...'!J30</f>
        <v>0</v>
      </c>
      <c r="AH104" s="216"/>
      <c r="AI104" s="216"/>
      <c r="AJ104" s="216"/>
      <c r="AK104" s="216"/>
      <c r="AL104" s="216"/>
      <c r="AM104" s="216"/>
      <c r="AN104" s="215">
        <f t="shared" si="0"/>
        <v>0</v>
      </c>
      <c r="AO104" s="216"/>
      <c r="AP104" s="216"/>
      <c r="AQ104" s="79" t="s">
        <v>80</v>
      </c>
      <c r="AR104" s="76"/>
      <c r="AS104" s="85">
        <v>0</v>
      </c>
      <c r="AT104" s="86">
        <f t="shared" si="1"/>
        <v>0</v>
      </c>
      <c r="AU104" s="87">
        <f>'SO5.2 - SO4.2 COOP Zákame...'!P121</f>
        <v>0</v>
      </c>
      <c r="AV104" s="86">
        <f>'SO5.2 - SO4.2 COOP Zákame...'!J33</f>
        <v>0</v>
      </c>
      <c r="AW104" s="86">
        <f>'SO5.2 - SO4.2 COOP Zákame...'!J34</f>
        <v>0</v>
      </c>
      <c r="AX104" s="86">
        <f>'SO5.2 - SO4.2 COOP Zákame...'!J35</f>
        <v>0</v>
      </c>
      <c r="AY104" s="86">
        <f>'SO5.2 - SO4.2 COOP Zákame...'!J36</f>
        <v>0</v>
      </c>
      <c r="AZ104" s="86">
        <f>'SO5.2 - SO4.2 COOP Zákame...'!F33</f>
        <v>0</v>
      </c>
      <c r="BA104" s="86">
        <f>'SO5.2 - SO4.2 COOP Zákame...'!F34</f>
        <v>0</v>
      </c>
      <c r="BB104" s="86">
        <f>'SO5.2 - SO4.2 COOP Zákame...'!F35</f>
        <v>0</v>
      </c>
      <c r="BC104" s="86">
        <f>'SO5.2 - SO4.2 COOP Zákame...'!F36</f>
        <v>0</v>
      </c>
      <c r="BD104" s="88">
        <f>'SO5.2 - SO4.2 COOP Zákame...'!F37</f>
        <v>0</v>
      </c>
      <c r="BT104" s="84" t="s">
        <v>81</v>
      </c>
      <c r="BV104" s="84" t="s">
        <v>75</v>
      </c>
      <c r="BW104" s="84" t="s">
        <v>109</v>
      </c>
      <c r="BX104" s="84" t="s">
        <v>4</v>
      </c>
      <c r="CL104" s="84" t="s">
        <v>1</v>
      </c>
      <c r="CM104" s="84" t="s">
        <v>73</v>
      </c>
    </row>
    <row r="105" spans="1:91" s="2" customFormat="1" ht="30" customHeight="1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9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91" s="2" customFormat="1" ht="7" customHeight="1">
      <c r="A106" s="28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29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</sheetData>
  <mergeCells count="78">
    <mergeCell ref="W32:AE32"/>
    <mergeCell ref="AK32:AO32"/>
    <mergeCell ref="W33:AE33"/>
    <mergeCell ref="AK33:AO33"/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J99:AF99"/>
    <mergeCell ref="J100:AF100"/>
    <mergeCell ref="J101:AF101"/>
    <mergeCell ref="AG94:AM94"/>
    <mergeCell ref="AN94:AP94"/>
    <mergeCell ref="X35:AB35"/>
    <mergeCell ref="AK35:AO35"/>
    <mergeCell ref="AK31:AO31"/>
    <mergeCell ref="AN102:AP102"/>
    <mergeCell ref="AN103:AP103"/>
    <mergeCell ref="AN104:AP104"/>
    <mergeCell ref="D102:H102"/>
    <mergeCell ref="D95:H95"/>
    <mergeCell ref="D96:H96"/>
    <mergeCell ref="D97:H97"/>
    <mergeCell ref="D98:H98"/>
    <mergeCell ref="D99:H99"/>
    <mergeCell ref="D100:H100"/>
    <mergeCell ref="D101:H101"/>
    <mergeCell ref="D103:H103"/>
    <mergeCell ref="D104:H104"/>
    <mergeCell ref="AG104:AM104"/>
    <mergeCell ref="AG103:AM103"/>
    <mergeCell ref="J98:AF98"/>
    <mergeCell ref="C92:G92"/>
    <mergeCell ref="I92:AF92"/>
    <mergeCell ref="J95:AF95"/>
    <mergeCell ref="J96:AF96"/>
    <mergeCell ref="J97:AF97"/>
    <mergeCell ref="J102:AF102"/>
    <mergeCell ref="J103:AF103"/>
    <mergeCell ref="J104:AF104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AG102:AM102"/>
  </mergeCells>
  <hyperlinks>
    <hyperlink ref="A95" location="'SO1.1 - SO1.1 COOP Lokca ...'!C2" display="/" xr:uid="{00000000-0004-0000-0000-000000000000}"/>
    <hyperlink ref="A96" location="'SO1.2 - SO1.2 COOP Lokca ...'!C2" display="/" xr:uid="{00000000-0004-0000-0000-000001000000}"/>
    <hyperlink ref="A97" location="'SO2.1 - SO2.1 COOP Oravsk...'!C2" display="/" xr:uid="{00000000-0004-0000-0000-000002000000}"/>
    <hyperlink ref="A98" location="'SO2.2 - SO2.2 COOP Oravsk...'!C2" display="/" xr:uid="{00000000-0004-0000-0000-000003000000}"/>
    <hyperlink ref="A99" location="'SO3.1 - SO3.1 COOP Oravsk...'!C2" display="/" xr:uid="{00000000-0004-0000-0000-000004000000}"/>
    <hyperlink ref="A100" location="'SO3.2 - SO3.2 COOP Oravsk...'!C2" display="/" xr:uid="{00000000-0004-0000-0000-000005000000}"/>
    <hyperlink ref="A101" location="'SO4.1 - SO4.1 COOP Zákame...'!C2" display="/" xr:uid="{00000000-0004-0000-0000-000006000000}"/>
    <hyperlink ref="A102" location="'SO4.2 - SO4.2 COOP Zákame...'!C2" display="/" xr:uid="{00000000-0004-0000-0000-000007000000}"/>
    <hyperlink ref="A103" location="'SO5.1 - SO5.1 COOP Zakame...'!C2" display="/" xr:uid="{00000000-0004-0000-0000-000008000000}"/>
    <hyperlink ref="A104" location="'SO5.2 - SO4.2 COOP Zákame...'!C2" display="/" xr:uid="{00000000-0004-0000-0000-000009000000}"/>
  </hyperlink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74"/>
  <sheetViews>
    <sheetView showGridLines="0" workbookViewId="0">
      <selection activeCell="E18" sqref="E18:H18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100.77734375" style="1" customWidth="1"/>
    <col min="7" max="7" width="7" style="1" customWidth="1"/>
    <col min="8" max="8" width="11.44140625" style="1" customWidth="1"/>
    <col min="9" max="9" width="20.109375" style="89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89"/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5" t="s">
        <v>106</v>
      </c>
    </row>
    <row r="3" spans="1:46" s="1" customFormat="1" ht="7" customHeight="1">
      <c r="B3" s="16"/>
      <c r="C3" s="17"/>
      <c r="D3" s="17"/>
      <c r="E3" s="17"/>
      <c r="F3" s="17"/>
      <c r="G3" s="17"/>
      <c r="H3" s="17"/>
      <c r="I3" s="90"/>
      <c r="J3" s="17"/>
      <c r="K3" s="17"/>
      <c r="L3" s="18"/>
      <c r="AT3" s="15" t="s">
        <v>73</v>
      </c>
    </row>
    <row r="4" spans="1:46" s="1" customFormat="1" ht="25" customHeight="1">
      <c r="B4" s="18"/>
      <c r="D4" s="19" t="s">
        <v>110</v>
      </c>
      <c r="I4" s="89"/>
      <c r="L4" s="18"/>
      <c r="M4" s="91" t="s">
        <v>9</v>
      </c>
      <c r="AT4" s="15" t="s">
        <v>3</v>
      </c>
    </row>
    <row r="5" spans="1:46" s="1" customFormat="1" ht="7" customHeight="1">
      <c r="B5" s="18"/>
      <c r="I5" s="89"/>
      <c r="L5" s="18"/>
    </row>
    <row r="6" spans="1:46" s="1" customFormat="1" ht="12" customHeight="1">
      <c r="B6" s="18"/>
      <c r="D6" s="25" t="s">
        <v>15</v>
      </c>
      <c r="I6" s="89"/>
      <c r="L6" s="18"/>
    </row>
    <row r="7" spans="1:46" s="1" customFormat="1" ht="16.5" customHeight="1">
      <c r="B7" s="18"/>
      <c r="E7" s="250" t="str">
        <f>'Rekapitulácia stavby'!K6</f>
        <v>Výstavba zariadení využivajúcich OEZ v prevédzkach COOP Jednota Námestovo</v>
      </c>
      <c r="F7" s="251"/>
      <c r="G7" s="251"/>
      <c r="H7" s="251"/>
      <c r="I7" s="89"/>
      <c r="L7" s="18"/>
    </row>
    <row r="8" spans="1:46" s="2" customFormat="1" ht="12" customHeight="1">
      <c r="A8" s="28"/>
      <c r="B8" s="29"/>
      <c r="C8" s="28"/>
      <c r="D8" s="25" t="s">
        <v>111</v>
      </c>
      <c r="E8" s="28"/>
      <c r="F8" s="28"/>
      <c r="G8" s="28"/>
      <c r="H8" s="28"/>
      <c r="I8" s="92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35" t="s">
        <v>686</v>
      </c>
      <c r="F9" s="249"/>
      <c r="G9" s="249"/>
      <c r="H9" s="249"/>
      <c r="I9" s="92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92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17</v>
      </c>
      <c r="E11" s="28"/>
      <c r="F11" s="23" t="s">
        <v>1</v>
      </c>
      <c r="G11" s="28"/>
      <c r="H11" s="28"/>
      <c r="I11" s="93" t="s">
        <v>18</v>
      </c>
      <c r="J11" s="23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19</v>
      </c>
      <c r="E12" s="28"/>
      <c r="F12" s="23" t="s">
        <v>611</v>
      </c>
      <c r="G12" s="28"/>
      <c r="H12" s="28"/>
      <c r="I12" s="93" t="s">
        <v>21</v>
      </c>
      <c r="J12" s="206"/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92"/>
      <c r="J13" s="203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22</v>
      </c>
      <c r="E14" s="28"/>
      <c r="F14" s="28"/>
      <c r="G14" s="28"/>
      <c r="H14" s="28"/>
      <c r="I14" s="93" t="s">
        <v>23</v>
      </c>
      <c r="J14" s="199"/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24</v>
      </c>
      <c r="F15" s="28"/>
      <c r="G15" s="28"/>
      <c r="H15" s="28"/>
      <c r="I15" s="93" t="s">
        <v>25</v>
      </c>
      <c r="J15" s="199"/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7" customHeight="1">
      <c r="A16" s="28"/>
      <c r="B16" s="29"/>
      <c r="C16" s="28"/>
      <c r="D16" s="28"/>
      <c r="E16" s="28"/>
      <c r="F16" s="28"/>
      <c r="G16" s="28"/>
      <c r="H16" s="28"/>
      <c r="I16" s="92"/>
      <c r="J16" s="203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26</v>
      </c>
      <c r="E17" s="28"/>
      <c r="F17" s="28"/>
      <c r="G17" s="28"/>
      <c r="H17" s="28"/>
      <c r="I17" s="93" t="s">
        <v>23</v>
      </c>
      <c r="J17" s="201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54"/>
      <c r="F18" s="255"/>
      <c r="G18" s="255"/>
      <c r="H18" s="255"/>
      <c r="I18" s="93" t="s">
        <v>25</v>
      </c>
      <c r="J18" s="201"/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7" customHeight="1">
      <c r="A19" s="28"/>
      <c r="B19" s="29"/>
      <c r="C19" s="28"/>
      <c r="D19" s="28"/>
      <c r="E19" s="28"/>
      <c r="F19" s="28"/>
      <c r="G19" s="28"/>
      <c r="H19" s="28"/>
      <c r="I19" s="92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93" t="s">
        <v>23</v>
      </c>
      <c r="J20" s="23" t="s">
        <v>1</v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29</v>
      </c>
      <c r="F21" s="28"/>
      <c r="G21" s="28"/>
      <c r="H21" s="28"/>
      <c r="I21" s="93" t="s">
        <v>25</v>
      </c>
      <c r="J21" s="23" t="s">
        <v>1</v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7" customHeight="1">
      <c r="A22" s="28"/>
      <c r="B22" s="29"/>
      <c r="C22" s="28"/>
      <c r="D22" s="28"/>
      <c r="E22" s="28"/>
      <c r="F22" s="28"/>
      <c r="G22" s="28"/>
      <c r="H22" s="28"/>
      <c r="I22" s="92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30</v>
      </c>
      <c r="E23" s="28"/>
      <c r="F23" s="28"/>
      <c r="G23" s="28"/>
      <c r="H23" s="28"/>
      <c r="I23" s="93" t="s">
        <v>23</v>
      </c>
      <c r="J23" s="23" t="s">
        <v>1</v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">
        <v>31</v>
      </c>
      <c r="F24" s="28"/>
      <c r="G24" s="28"/>
      <c r="H24" s="28"/>
      <c r="I24" s="93" t="s">
        <v>25</v>
      </c>
      <c r="J24" s="23" t="s">
        <v>1</v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7" customHeight="1">
      <c r="A25" s="28"/>
      <c r="B25" s="29"/>
      <c r="C25" s="28"/>
      <c r="D25" s="28"/>
      <c r="E25" s="28"/>
      <c r="F25" s="28"/>
      <c r="G25" s="28"/>
      <c r="H25" s="28"/>
      <c r="I25" s="92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92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42" t="s">
        <v>1</v>
      </c>
      <c r="F27" s="242"/>
      <c r="G27" s="242"/>
      <c r="H27" s="242"/>
      <c r="I27" s="96"/>
      <c r="J27" s="94"/>
      <c r="K27" s="94"/>
      <c r="L27" s="97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7" customHeight="1">
      <c r="A28" s="28"/>
      <c r="B28" s="29"/>
      <c r="C28" s="28"/>
      <c r="D28" s="28"/>
      <c r="E28" s="28"/>
      <c r="F28" s="28"/>
      <c r="G28" s="28"/>
      <c r="H28" s="28"/>
      <c r="I28" s="92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7" customHeight="1">
      <c r="A29" s="28"/>
      <c r="B29" s="29"/>
      <c r="C29" s="28"/>
      <c r="D29" s="62"/>
      <c r="E29" s="62"/>
      <c r="F29" s="62"/>
      <c r="G29" s="62"/>
      <c r="H29" s="62"/>
      <c r="I29" s="98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4" customHeight="1">
      <c r="A30" s="28"/>
      <c r="B30" s="29"/>
      <c r="C30" s="28"/>
      <c r="D30" s="99" t="s">
        <v>33</v>
      </c>
      <c r="E30" s="28"/>
      <c r="F30" s="28"/>
      <c r="G30" s="28"/>
      <c r="H30" s="28"/>
      <c r="I30" s="92"/>
      <c r="J30" s="67">
        <f>ROUND(J124,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7" customHeight="1">
      <c r="A31" s="28"/>
      <c r="B31" s="29"/>
      <c r="C31" s="28"/>
      <c r="D31" s="62"/>
      <c r="E31" s="62"/>
      <c r="F31" s="62"/>
      <c r="G31" s="62"/>
      <c r="H31" s="62"/>
      <c r="I31" s="98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5" customHeight="1">
      <c r="A32" s="28"/>
      <c r="B32" s="29"/>
      <c r="C32" s="28"/>
      <c r="D32" s="28"/>
      <c r="E32" s="28"/>
      <c r="F32" s="32" t="s">
        <v>35</v>
      </c>
      <c r="G32" s="28"/>
      <c r="H32" s="28"/>
      <c r="I32" s="100" t="s">
        <v>34</v>
      </c>
      <c r="J32" s="32" t="s">
        <v>36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5" customHeight="1">
      <c r="A33" s="28"/>
      <c r="B33" s="29"/>
      <c r="C33" s="28"/>
      <c r="D33" s="101" t="s">
        <v>37</v>
      </c>
      <c r="E33" s="25" t="s">
        <v>38</v>
      </c>
      <c r="F33" s="102">
        <f>ROUND((SUM(BE124:BE173)),  2)</f>
        <v>0</v>
      </c>
      <c r="G33" s="28"/>
      <c r="H33" s="28"/>
      <c r="I33" s="103">
        <v>0.2</v>
      </c>
      <c r="J33" s="102">
        <f>ROUND(((SUM(BE124:BE173))*I33),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5" customHeight="1">
      <c r="A34" s="28"/>
      <c r="B34" s="29"/>
      <c r="C34" s="28"/>
      <c r="D34" s="28"/>
      <c r="E34" s="25" t="s">
        <v>39</v>
      </c>
      <c r="F34" s="102">
        <f>ROUND((SUM(BF124:BF173)),  2)</f>
        <v>0</v>
      </c>
      <c r="G34" s="28"/>
      <c r="H34" s="28"/>
      <c r="I34" s="103">
        <v>0.2</v>
      </c>
      <c r="J34" s="102">
        <f>ROUND(((SUM(BF124:BF173))*I34),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5" hidden="1" customHeight="1">
      <c r="A35" s="28"/>
      <c r="B35" s="29"/>
      <c r="C35" s="28"/>
      <c r="D35" s="28"/>
      <c r="E35" s="25" t="s">
        <v>40</v>
      </c>
      <c r="F35" s="102">
        <f>ROUND((SUM(BG124:BG173)),  2)</f>
        <v>0</v>
      </c>
      <c r="G35" s="28"/>
      <c r="H35" s="28"/>
      <c r="I35" s="103">
        <v>0.2</v>
      </c>
      <c r="J35" s="102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5" hidden="1" customHeight="1">
      <c r="A36" s="28"/>
      <c r="B36" s="29"/>
      <c r="C36" s="28"/>
      <c r="D36" s="28"/>
      <c r="E36" s="25" t="s">
        <v>41</v>
      </c>
      <c r="F36" s="102">
        <f>ROUND((SUM(BH124:BH173)),  2)</f>
        <v>0</v>
      </c>
      <c r="G36" s="28"/>
      <c r="H36" s="28"/>
      <c r="I36" s="103">
        <v>0.2</v>
      </c>
      <c r="J36" s="102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5" hidden="1" customHeight="1">
      <c r="A37" s="28"/>
      <c r="B37" s="29"/>
      <c r="C37" s="28"/>
      <c r="D37" s="28"/>
      <c r="E37" s="25" t="s">
        <v>42</v>
      </c>
      <c r="F37" s="102">
        <f>ROUND((SUM(BI124:BI173)),  2)</f>
        <v>0</v>
      </c>
      <c r="G37" s="28"/>
      <c r="H37" s="28"/>
      <c r="I37" s="103">
        <v>0</v>
      </c>
      <c r="J37" s="102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7" customHeight="1">
      <c r="A38" s="28"/>
      <c r="B38" s="29"/>
      <c r="C38" s="28"/>
      <c r="D38" s="28"/>
      <c r="E38" s="28"/>
      <c r="F38" s="28"/>
      <c r="G38" s="28"/>
      <c r="H38" s="28"/>
      <c r="I38" s="92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4" customHeight="1">
      <c r="A39" s="28"/>
      <c r="B39" s="29"/>
      <c r="C39" s="104"/>
      <c r="D39" s="105" t="s">
        <v>43</v>
      </c>
      <c r="E39" s="56"/>
      <c r="F39" s="56"/>
      <c r="G39" s="106" t="s">
        <v>44</v>
      </c>
      <c r="H39" s="107" t="s">
        <v>45</v>
      </c>
      <c r="I39" s="108"/>
      <c r="J39" s="109">
        <f>SUM(J30:J37)</f>
        <v>0</v>
      </c>
      <c r="K39" s="110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5" customHeight="1">
      <c r="A40" s="28"/>
      <c r="B40" s="29"/>
      <c r="C40" s="28"/>
      <c r="D40" s="28"/>
      <c r="E40" s="28"/>
      <c r="F40" s="28"/>
      <c r="G40" s="28"/>
      <c r="H40" s="28"/>
      <c r="I40" s="92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5" customHeight="1">
      <c r="B41" s="18"/>
      <c r="I41" s="89"/>
      <c r="L41" s="18"/>
    </row>
    <row r="42" spans="1:31" s="1" customFormat="1" ht="14.5" customHeight="1">
      <c r="B42" s="18"/>
      <c r="I42" s="89"/>
      <c r="L42" s="18"/>
    </row>
    <row r="43" spans="1:31" s="1" customFormat="1" ht="14.5" customHeight="1">
      <c r="B43" s="18"/>
      <c r="I43" s="89"/>
      <c r="L43" s="18"/>
    </row>
    <row r="44" spans="1:31" s="1" customFormat="1" ht="14.5" customHeight="1">
      <c r="B44" s="18"/>
      <c r="I44" s="89"/>
      <c r="L44" s="18"/>
    </row>
    <row r="45" spans="1:31" s="1" customFormat="1" ht="14.5" customHeight="1">
      <c r="B45" s="18"/>
      <c r="I45" s="89"/>
      <c r="L45" s="18"/>
    </row>
    <row r="46" spans="1:31" s="1" customFormat="1" ht="14.5" customHeight="1">
      <c r="B46" s="18"/>
      <c r="I46" s="89"/>
      <c r="L46" s="18"/>
    </row>
    <row r="47" spans="1:31" s="1" customFormat="1" ht="14.5" customHeight="1">
      <c r="B47" s="18"/>
      <c r="I47" s="89"/>
      <c r="L47" s="18"/>
    </row>
    <row r="48" spans="1:31" s="1" customFormat="1" ht="14.5" customHeight="1">
      <c r="B48" s="18"/>
      <c r="I48" s="89"/>
      <c r="L48" s="18"/>
    </row>
    <row r="49" spans="1:31" s="1" customFormat="1" ht="14.5" customHeight="1">
      <c r="B49" s="18"/>
      <c r="I49" s="89"/>
      <c r="L49" s="18"/>
    </row>
    <row r="50" spans="1:31" s="2" customFormat="1" ht="14.5" customHeight="1">
      <c r="B50" s="38"/>
      <c r="D50" s="39" t="s">
        <v>46</v>
      </c>
      <c r="E50" s="40"/>
      <c r="F50" s="40"/>
      <c r="G50" s="39" t="s">
        <v>47</v>
      </c>
      <c r="H50" s="40"/>
      <c r="I50" s="111"/>
      <c r="J50" s="40"/>
      <c r="K50" s="40"/>
      <c r="L50" s="38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5">
      <c r="A61" s="28"/>
      <c r="B61" s="29"/>
      <c r="C61" s="28"/>
      <c r="D61" s="41" t="s">
        <v>48</v>
      </c>
      <c r="E61" s="31"/>
      <c r="F61" s="112" t="s">
        <v>49</v>
      </c>
      <c r="G61" s="41" t="s">
        <v>48</v>
      </c>
      <c r="H61" s="31"/>
      <c r="I61" s="113"/>
      <c r="J61" s="114" t="s">
        <v>49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">
      <c r="A65" s="28"/>
      <c r="B65" s="29"/>
      <c r="C65" s="28"/>
      <c r="D65" s="39" t="s">
        <v>50</v>
      </c>
      <c r="E65" s="42"/>
      <c r="F65" s="42"/>
      <c r="G65" s="39" t="s">
        <v>51</v>
      </c>
      <c r="H65" s="42"/>
      <c r="I65" s="115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5">
      <c r="A76" s="28"/>
      <c r="B76" s="29"/>
      <c r="C76" s="28"/>
      <c r="D76" s="41" t="s">
        <v>48</v>
      </c>
      <c r="E76" s="31"/>
      <c r="F76" s="112" t="s">
        <v>49</v>
      </c>
      <c r="G76" s="41" t="s">
        <v>48</v>
      </c>
      <c r="H76" s="31"/>
      <c r="I76" s="113"/>
      <c r="J76" s="114" t="s">
        <v>49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5" customHeight="1">
      <c r="A77" s="28"/>
      <c r="B77" s="43"/>
      <c r="C77" s="44"/>
      <c r="D77" s="44"/>
      <c r="E77" s="44"/>
      <c r="F77" s="44"/>
      <c r="G77" s="44"/>
      <c r="H77" s="44"/>
      <c r="I77" s="116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7" customHeight="1">
      <c r="A81" s="28"/>
      <c r="B81" s="45"/>
      <c r="C81" s="46"/>
      <c r="D81" s="46"/>
      <c r="E81" s="46"/>
      <c r="F81" s="46"/>
      <c r="G81" s="46"/>
      <c r="H81" s="46"/>
      <c r="I81" s="117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5" customHeight="1">
      <c r="A82" s="28"/>
      <c r="B82" s="29"/>
      <c r="C82" s="19" t="s">
        <v>114</v>
      </c>
      <c r="D82" s="28"/>
      <c r="E82" s="28"/>
      <c r="F82" s="28"/>
      <c r="G82" s="28"/>
      <c r="H82" s="28"/>
      <c r="I82" s="92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7" customHeight="1">
      <c r="A83" s="28"/>
      <c r="B83" s="29"/>
      <c r="C83" s="28"/>
      <c r="D83" s="28"/>
      <c r="E83" s="28"/>
      <c r="F83" s="28"/>
      <c r="G83" s="28"/>
      <c r="H83" s="28"/>
      <c r="I83" s="92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15</v>
      </c>
      <c r="D84" s="28"/>
      <c r="E84" s="28"/>
      <c r="F84" s="28"/>
      <c r="G84" s="28"/>
      <c r="H84" s="28"/>
      <c r="I84" s="92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50" t="str">
        <f>E7</f>
        <v>Výstavba zariadení využivajúcich OEZ v prevédzkach COOP Jednota Námestovo</v>
      </c>
      <c r="F85" s="251"/>
      <c r="G85" s="251"/>
      <c r="H85" s="251"/>
      <c r="I85" s="92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111</v>
      </c>
      <c r="D86" s="28"/>
      <c r="E86" s="28"/>
      <c r="F86" s="28"/>
      <c r="G86" s="28"/>
      <c r="H86" s="28"/>
      <c r="I86" s="92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35" t="str">
        <f>E9</f>
        <v>SO5.1 - SO5.1 COOP Zakamenné 4-42</v>
      </c>
      <c r="F87" s="249"/>
      <c r="G87" s="249"/>
      <c r="H87" s="249"/>
      <c r="I87" s="92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7" customHeight="1">
      <c r="A88" s="28"/>
      <c r="B88" s="29"/>
      <c r="C88" s="28"/>
      <c r="D88" s="28"/>
      <c r="E88" s="28"/>
      <c r="F88" s="28"/>
      <c r="G88" s="28"/>
      <c r="H88" s="28"/>
      <c r="I88" s="92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19</v>
      </c>
      <c r="D89" s="28"/>
      <c r="E89" s="28"/>
      <c r="F89" s="23" t="str">
        <f>F12</f>
        <v>Zakamenné</v>
      </c>
      <c r="G89" s="28"/>
      <c r="H89" s="28"/>
      <c r="I89" s="93" t="s">
        <v>21</v>
      </c>
      <c r="J89" s="51" t="str">
        <f>IF(J12="","",J12)</f>
        <v/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7" customHeight="1">
      <c r="A90" s="28"/>
      <c r="B90" s="29"/>
      <c r="C90" s="28"/>
      <c r="D90" s="28"/>
      <c r="E90" s="28"/>
      <c r="F90" s="28"/>
      <c r="G90" s="28"/>
      <c r="H90" s="28"/>
      <c r="I90" s="92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28" customHeight="1">
      <c r="A91" s="28"/>
      <c r="B91" s="29"/>
      <c r="C91" s="25" t="s">
        <v>22</v>
      </c>
      <c r="D91" s="28"/>
      <c r="E91" s="28"/>
      <c r="F91" s="23" t="str">
        <f>E15</f>
        <v xml:space="preserve">COOP Jednota Námestovo, s.d. </v>
      </c>
      <c r="G91" s="28"/>
      <c r="H91" s="28"/>
      <c r="I91" s="93" t="s">
        <v>27</v>
      </c>
      <c r="J91" s="26" t="str">
        <f>E21</f>
        <v xml:space="preserve">Entepro, s.r.o., 027 53 Istewbné č. 278 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5" customHeight="1">
      <c r="A92" s="28"/>
      <c r="B92" s="29"/>
      <c r="C92" s="25" t="s">
        <v>26</v>
      </c>
      <c r="D92" s="28"/>
      <c r="E92" s="28"/>
      <c r="F92" s="23" t="str">
        <f>IF(E18="","",E18)</f>
        <v/>
      </c>
      <c r="G92" s="28"/>
      <c r="H92" s="28"/>
      <c r="I92" s="93" t="s">
        <v>30</v>
      </c>
      <c r="J92" s="26" t="str">
        <f>E24</f>
        <v xml:space="preserve">J. Štrifler 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4" customHeight="1">
      <c r="A93" s="28"/>
      <c r="B93" s="29"/>
      <c r="C93" s="28"/>
      <c r="D93" s="28"/>
      <c r="E93" s="28"/>
      <c r="F93" s="28"/>
      <c r="G93" s="28"/>
      <c r="H93" s="28"/>
      <c r="I93" s="92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8" t="s">
        <v>115</v>
      </c>
      <c r="D94" s="104"/>
      <c r="E94" s="104"/>
      <c r="F94" s="104"/>
      <c r="G94" s="104"/>
      <c r="H94" s="104"/>
      <c r="I94" s="119"/>
      <c r="J94" s="120" t="s">
        <v>116</v>
      </c>
      <c r="K94" s="104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4" customHeight="1">
      <c r="A95" s="28"/>
      <c r="B95" s="29"/>
      <c r="C95" s="28"/>
      <c r="D95" s="28"/>
      <c r="E95" s="28"/>
      <c r="F95" s="28"/>
      <c r="G95" s="28"/>
      <c r="H95" s="28"/>
      <c r="I95" s="92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21" t="s">
        <v>117</v>
      </c>
      <c r="D96" s="28"/>
      <c r="E96" s="28"/>
      <c r="F96" s="28"/>
      <c r="G96" s="28"/>
      <c r="H96" s="28"/>
      <c r="I96" s="92"/>
      <c r="J96" s="67">
        <f>J124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118</v>
      </c>
    </row>
    <row r="97" spans="1:31" s="9" customFormat="1" ht="25" customHeight="1">
      <c r="B97" s="122"/>
      <c r="D97" s="123" t="s">
        <v>119</v>
      </c>
      <c r="E97" s="124"/>
      <c r="F97" s="124"/>
      <c r="G97" s="124"/>
      <c r="H97" s="124"/>
      <c r="I97" s="125"/>
      <c r="J97" s="126">
        <f>J125</f>
        <v>0</v>
      </c>
      <c r="L97" s="122"/>
    </row>
    <row r="98" spans="1:31" s="10" customFormat="1" ht="19.899999999999999" customHeight="1">
      <c r="B98" s="127"/>
      <c r="D98" s="128" t="s">
        <v>511</v>
      </c>
      <c r="E98" s="129"/>
      <c r="F98" s="129"/>
      <c r="G98" s="129"/>
      <c r="H98" s="129"/>
      <c r="I98" s="130"/>
      <c r="J98" s="131">
        <f>J126</f>
        <v>0</v>
      </c>
      <c r="L98" s="127"/>
    </row>
    <row r="99" spans="1:31" s="10" customFormat="1" ht="19.899999999999999" customHeight="1">
      <c r="B99" s="127"/>
      <c r="D99" s="128" t="s">
        <v>512</v>
      </c>
      <c r="E99" s="129"/>
      <c r="F99" s="129"/>
      <c r="G99" s="129"/>
      <c r="H99" s="129"/>
      <c r="I99" s="130"/>
      <c r="J99" s="131">
        <f>J131</f>
        <v>0</v>
      </c>
      <c r="L99" s="127"/>
    </row>
    <row r="100" spans="1:31" s="10" customFormat="1" ht="19.899999999999999" customHeight="1">
      <c r="B100" s="127"/>
      <c r="D100" s="128" t="s">
        <v>120</v>
      </c>
      <c r="E100" s="129"/>
      <c r="F100" s="129"/>
      <c r="G100" s="129"/>
      <c r="H100" s="129"/>
      <c r="I100" s="130"/>
      <c r="J100" s="131">
        <f>J135</f>
        <v>0</v>
      </c>
      <c r="L100" s="127"/>
    </row>
    <row r="101" spans="1:31" s="9" customFormat="1" ht="25" customHeight="1">
      <c r="B101" s="122"/>
      <c r="D101" s="123" t="s">
        <v>121</v>
      </c>
      <c r="E101" s="124"/>
      <c r="F101" s="124"/>
      <c r="G101" s="124"/>
      <c r="H101" s="124"/>
      <c r="I101" s="125"/>
      <c r="J101" s="126">
        <f>J144</f>
        <v>0</v>
      </c>
      <c r="L101" s="122"/>
    </row>
    <row r="102" spans="1:31" s="10" customFormat="1" ht="19.899999999999999" customHeight="1">
      <c r="B102" s="127"/>
      <c r="D102" s="128" t="s">
        <v>122</v>
      </c>
      <c r="E102" s="129"/>
      <c r="F102" s="129"/>
      <c r="G102" s="129"/>
      <c r="H102" s="129"/>
      <c r="I102" s="130"/>
      <c r="J102" s="131">
        <f>J145</f>
        <v>0</v>
      </c>
      <c r="L102" s="127"/>
    </row>
    <row r="103" spans="1:31" s="10" customFormat="1" ht="19.899999999999999" customHeight="1">
      <c r="B103" s="127"/>
      <c r="D103" s="128" t="s">
        <v>123</v>
      </c>
      <c r="E103" s="129"/>
      <c r="F103" s="129"/>
      <c r="G103" s="129"/>
      <c r="H103" s="129"/>
      <c r="I103" s="130"/>
      <c r="J103" s="131">
        <f>J155</f>
        <v>0</v>
      </c>
      <c r="L103" s="127"/>
    </row>
    <row r="104" spans="1:31" s="9" customFormat="1" ht="25" customHeight="1">
      <c r="B104" s="122"/>
      <c r="D104" s="123" t="s">
        <v>124</v>
      </c>
      <c r="E104" s="124"/>
      <c r="F104" s="124"/>
      <c r="G104" s="124"/>
      <c r="H104" s="124"/>
      <c r="I104" s="125"/>
      <c r="J104" s="126">
        <f>J172</f>
        <v>0</v>
      </c>
      <c r="L104" s="122"/>
    </row>
    <row r="105" spans="1:31" s="2" customFormat="1" ht="21.75" customHeight="1">
      <c r="A105" s="28"/>
      <c r="B105" s="29"/>
      <c r="C105" s="28"/>
      <c r="D105" s="28"/>
      <c r="E105" s="28"/>
      <c r="F105" s="28"/>
      <c r="G105" s="28"/>
      <c r="H105" s="28"/>
      <c r="I105" s="92"/>
      <c r="J105" s="28"/>
      <c r="K105" s="28"/>
      <c r="L105" s="3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7" customHeight="1">
      <c r="A106" s="28"/>
      <c r="B106" s="43"/>
      <c r="C106" s="44"/>
      <c r="D106" s="44"/>
      <c r="E106" s="44"/>
      <c r="F106" s="44"/>
      <c r="G106" s="44"/>
      <c r="H106" s="44"/>
      <c r="I106" s="116"/>
      <c r="J106" s="44"/>
      <c r="K106" s="44"/>
      <c r="L106" s="3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10" spans="1:31" s="2" customFormat="1" ht="7" customHeight="1">
      <c r="A110" s="28"/>
      <c r="B110" s="45"/>
      <c r="C110" s="46"/>
      <c r="D110" s="46"/>
      <c r="E110" s="46"/>
      <c r="F110" s="46"/>
      <c r="G110" s="46"/>
      <c r="H110" s="46"/>
      <c r="I110" s="117"/>
      <c r="J110" s="46"/>
      <c r="K110" s="46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25" customHeight="1">
      <c r="A111" s="28"/>
      <c r="B111" s="29"/>
      <c r="C111" s="19" t="s">
        <v>125</v>
      </c>
      <c r="D111" s="28"/>
      <c r="E111" s="28"/>
      <c r="F111" s="28"/>
      <c r="G111" s="28"/>
      <c r="H111" s="28"/>
      <c r="I111" s="92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7" customHeight="1">
      <c r="A112" s="28"/>
      <c r="B112" s="29"/>
      <c r="C112" s="28"/>
      <c r="D112" s="28"/>
      <c r="E112" s="28"/>
      <c r="F112" s="28"/>
      <c r="G112" s="28"/>
      <c r="H112" s="28"/>
      <c r="I112" s="92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29"/>
      <c r="C113" s="25" t="s">
        <v>15</v>
      </c>
      <c r="D113" s="28"/>
      <c r="E113" s="28"/>
      <c r="F113" s="28"/>
      <c r="G113" s="28"/>
      <c r="H113" s="28"/>
      <c r="I113" s="92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6.5" customHeight="1">
      <c r="A114" s="28"/>
      <c r="B114" s="29"/>
      <c r="C114" s="28"/>
      <c r="D114" s="28"/>
      <c r="E114" s="250" t="str">
        <f>E7</f>
        <v>Výstavba zariadení využivajúcich OEZ v prevédzkach COOP Jednota Námestovo</v>
      </c>
      <c r="F114" s="251"/>
      <c r="G114" s="251"/>
      <c r="H114" s="251"/>
      <c r="I114" s="92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29"/>
      <c r="C115" s="25" t="s">
        <v>111</v>
      </c>
      <c r="D115" s="28"/>
      <c r="E115" s="28"/>
      <c r="F115" s="28"/>
      <c r="G115" s="28"/>
      <c r="H115" s="28"/>
      <c r="I115" s="92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6.5" customHeight="1">
      <c r="A116" s="28"/>
      <c r="B116" s="29"/>
      <c r="C116" s="28"/>
      <c r="D116" s="28"/>
      <c r="E116" s="235" t="str">
        <f>E9</f>
        <v>SO5.1 - SO5.1 COOP Zakamenné 4-42</v>
      </c>
      <c r="F116" s="249"/>
      <c r="G116" s="249"/>
      <c r="H116" s="249"/>
      <c r="I116" s="92"/>
      <c r="J116" s="28"/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7" customHeight="1">
      <c r="A117" s="28"/>
      <c r="B117" s="29"/>
      <c r="C117" s="28"/>
      <c r="D117" s="28"/>
      <c r="E117" s="28"/>
      <c r="F117" s="28"/>
      <c r="G117" s="28"/>
      <c r="H117" s="28"/>
      <c r="I117" s="92"/>
      <c r="J117" s="28"/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2" customHeight="1">
      <c r="A118" s="28"/>
      <c r="B118" s="29"/>
      <c r="C118" s="25" t="s">
        <v>19</v>
      </c>
      <c r="D118" s="28"/>
      <c r="E118" s="28"/>
      <c r="F118" s="23" t="str">
        <f>F12</f>
        <v>Zakamenné</v>
      </c>
      <c r="G118" s="28"/>
      <c r="H118" s="28"/>
      <c r="I118" s="93" t="s">
        <v>21</v>
      </c>
      <c r="J118" s="51" t="str">
        <f>IF(J12="","",J12)</f>
        <v/>
      </c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7" customHeight="1">
      <c r="A119" s="28"/>
      <c r="B119" s="29"/>
      <c r="C119" s="28"/>
      <c r="D119" s="28"/>
      <c r="E119" s="28"/>
      <c r="F119" s="28"/>
      <c r="G119" s="28"/>
      <c r="H119" s="28"/>
      <c r="I119" s="92"/>
      <c r="J119" s="28"/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28" customHeight="1">
      <c r="A120" s="28"/>
      <c r="B120" s="29"/>
      <c r="C120" s="25" t="s">
        <v>22</v>
      </c>
      <c r="D120" s="28"/>
      <c r="E120" s="28"/>
      <c r="F120" s="23" t="str">
        <f>E15</f>
        <v xml:space="preserve">COOP Jednota Námestovo, s.d. </v>
      </c>
      <c r="G120" s="28"/>
      <c r="H120" s="28"/>
      <c r="I120" s="93" t="s">
        <v>27</v>
      </c>
      <c r="J120" s="26" t="str">
        <f>E21</f>
        <v xml:space="preserve">Entepro, s.r.o., 027 53 Istewbné č. 278 </v>
      </c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5.25" customHeight="1">
      <c r="A121" s="28"/>
      <c r="B121" s="29"/>
      <c r="C121" s="25" t="s">
        <v>26</v>
      </c>
      <c r="D121" s="28"/>
      <c r="E121" s="28"/>
      <c r="F121" s="23" t="str">
        <f>IF(E18="","",E18)</f>
        <v/>
      </c>
      <c r="G121" s="28"/>
      <c r="H121" s="28"/>
      <c r="I121" s="93" t="s">
        <v>30</v>
      </c>
      <c r="J121" s="26" t="str">
        <f>E24</f>
        <v xml:space="preserve">J. Štrifler </v>
      </c>
      <c r="K121" s="28"/>
      <c r="L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2" customFormat="1" ht="10.4" customHeight="1">
      <c r="A122" s="28"/>
      <c r="B122" s="29"/>
      <c r="C122" s="28"/>
      <c r="D122" s="28"/>
      <c r="E122" s="28"/>
      <c r="F122" s="28"/>
      <c r="G122" s="28"/>
      <c r="H122" s="28"/>
      <c r="I122" s="92"/>
      <c r="J122" s="28"/>
      <c r="K122" s="28"/>
      <c r="L122" s="3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5" s="11" customFormat="1" ht="29.25" customHeight="1">
      <c r="A123" s="132"/>
      <c r="B123" s="133"/>
      <c r="C123" s="134" t="s">
        <v>126</v>
      </c>
      <c r="D123" s="135" t="s">
        <v>58</v>
      </c>
      <c r="E123" s="135" t="s">
        <v>54</v>
      </c>
      <c r="F123" s="135" t="s">
        <v>55</v>
      </c>
      <c r="G123" s="135" t="s">
        <v>127</v>
      </c>
      <c r="H123" s="135" t="s">
        <v>128</v>
      </c>
      <c r="I123" s="136" t="s">
        <v>129</v>
      </c>
      <c r="J123" s="137" t="s">
        <v>116</v>
      </c>
      <c r="K123" s="138" t="s">
        <v>130</v>
      </c>
      <c r="L123" s="139"/>
      <c r="M123" s="58" t="s">
        <v>1</v>
      </c>
      <c r="N123" s="59" t="s">
        <v>37</v>
      </c>
      <c r="O123" s="59" t="s">
        <v>131</v>
      </c>
      <c r="P123" s="59" t="s">
        <v>132</v>
      </c>
      <c r="Q123" s="59" t="s">
        <v>133</v>
      </c>
      <c r="R123" s="59" t="s">
        <v>134</v>
      </c>
      <c r="S123" s="59" t="s">
        <v>135</v>
      </c>
      <c r="T123" s="60" t="s">
        <v>136</v>
      </c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</row>
    <row r="124" spans="1:65" s="2" customFormat="1" ht="22.9" customHeight="1">
      <c r="A124" s="28"/>
      <c r="B124" s="29"/>
      <c r="C124" s="65" t="s">
        <v>117</v>
      </c>
      <c r="D124" s="28"/>
      <c r="E124" s="28"/>
      <c r="F124" s="28"/>
      <c r="G124" s="28"/>
      <c r="H124" s="28"/>
      <c r="I124" s="92"/>
      <c r="J124" s="140">
        <f>BK124</f>
        <v>0</v>
      </c>
      <c r="K124" s="28"/>
      <c r="L124" s="29"/>
      <c r="M124" s="61"/>
      <c r="N124" s="52"/>
      <c r="O124" s="62"/>
      <c r="P124" s="141">
        <f>P125+P144+P172</f>
        <v>0</v>
      </c>
      <c r="Q124" s="62"/>
      <c r="R124" s="141">
        <f>R125+R144+R172</f>
        <v>5.0695679999999994</v>
      </c>
      <c r="S124" s="62"/>
      <c r="T124" s="142">
        <f>T125+T144+T172</f>
        <v>0.108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T124" s="15" t="s">
        <v>72</v>
      </c>
      <c r="AU124" s="15" t="s">
        <v>118</v>
      </c>
      <c r="BK124" s="143">
        <f>BK125+BK144+BK172</f>
        <v>0</v>
      </c>
    </row>
    <row r="125" spans="1:65" s="12" customFormat="1" ht="25.9" customHeight="1">
      <c r="B125" s="144"/>
      <c r="D125" s="145" t="s">
        <v>72</v>
      </c>
      <c r="E125" s="146" t="s">
        <v>137</v>
      </c>
      <c r="F125" s="146" t="s">
        <v>138</v>
      </c>
      <c r="I125" s="147"/>
      <c r="J125" s="148">
        <f>BK125</f>
        <v>0</v>
      </c>
      <c r="L125" s="144"/>
      <c r="M125" s="149"/>
      <c r="N125" s="150"/>
      <c r="O125" s="150"/>
      <c r="P125" s="151">
        <f>P126+P131+P135</f>
        <v>0</v>
      </c>
      <c r="Q125" s="150"/>
      <c r="R125" s="151">
        <f>R126+R131+R135</f>
        <v>4.9828079999999995</v>
      </c>
      <c r="S125" s="150"/>
      <c r="T125" s="152">
        <f>T126+T131+T135</f>
        <v>0.108</v>
      </c>
      <c r="AR125" s="145" t="s">
        <v>81</v>
      </c>
      <c r="AT125" s="153" t="s">
        <v>72</v>
      </c>
      <c r="AU125" s="153" t="s">
        <v>73</v>
      </c>
      <c r="AY125" s="145" t="s">
        <v>139</v>
      </c>
      <c r="BK125" s="154">
        <f>BK126+BK131+BK135</f>
        <v>0</v>
      </c>
    </row>
    <row r="126" spans="1:65" s="12" customFormat="1" ht="22.9" customHeight="1">
      <c r="B126" s="144"/>
      <c r="D126" s="145" t="s">
        <v>72</v>
      </c>
      <c r="E126" s="155" t="s">
        <v>81</v>
      </c>
      <c r="F126" s="155" t="s">
        <v>513</v>
      </c>
      <c r="I126" s="147"/>
      <c r="J126" s="156">
        <f>BK126</f>
        <v>0</v>
      </c>
      <c r="L126" s="144"/>
      <c r="M126" s="149"/>
      <c r="N126" s="150"/>
      <c r="O126" s="150"/>
      <c r="P126" s="151">
        <f>SUM(P127:P130)</f>
        <v>0</v>
      </c>
      <c r="Q126" s="150"/>
      <c r="R126" s="151">
        <f>SUM(R127:R130)</f>
        <v>0</v>
      </c>
      <c r="S126" s="150"/>
      <c r="T126" s="152">
        <f>SUM(T127:T130)</f>
        <v>0</v>
      </c>
      <c r="AR126" s="145" t="s">
        <v>81</v>
      </c>
      <c r="AT126" s="153" t="s">
        <v>72</v>
      </c>
      <c r="AU126" s="153" t="s">
        <v>81</v>
      </c>
      <c r="AY126" s="145" t="s">
        <v>139</v>
      </c>
      <c r="BK126" s="154">
        <f>SUM(BK127:BK130)</f>
        <v>0</v>
      </c>
    </row>
    <row r="127" spans="1:65" s="2" customFormat="1" ht="24" customHeight="1">
      <c r="A127" s="28"/>
      <c r="B127" s="157"/>
      <c r="C127" s="158" t="s">
        <v>267</v>
      </c>
      <c r="D127" s="158" t="s">
        <v>142</v>
      </c>
      <c r="E127" s="159" t="s">
        <v>514</v>
      </c>
      <c r="F127" s="160" t="s">
        <v>515</v>
      </c>
      <c r="G127" s="161" t="s">
        <v>516</v>
      </c>
      <c r="H127" s="162">
        <v>2</v>
      </c>
      <c r="I127" s="163"/>
      <c r="J127" s="164">
        <f>ROUND(I127*H127,2)</f>
        <v>0</v>
      </c>
      <c r="K127" s="165"/>
      <c r="L127" s="29"/>
      <c r="M127" s="166" t="s">
        <v>1</v>
      </c>
      <c r="N127" s="167" t="s">
        <v>39</v>
      </c>
      <c r="O127" s="54"/>
      <c r="P127" s="168">
        <f>O127*H127</f>
        <v>0</v>
      </c>
      <c r="Q127" s="168">
        <v>0</v>
      </c>
      <c r="R127" s="168">
        <f>Q127*H127</f>
        <v>0</v>
      </c>
      <c r="S127" s="168">
        <v>0</v>
      </c>
      <c r="T127" s="169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70" t="s">
        <v>146</v>
      </c>
      <c r="AT127" s="170" t="s">
        <v>142</v>
      </c>
      <c r="AU127" s="170" t="s">
        <v>147</v>
      </c>
      <c r="AY127" s="15" t="s">
        <v>139</v>
      </c>
      <c r="BE127" s="171">
        <f>IF(N127="základná",J127,0)</f>
        <v>0</v>
      </c>
      <c r="BF127" s="171">
        <f>IF(N127="znížená",J127,0)</f>
        <v>0</v>
      </c>
      <c r="BG127" s="171">
        <f>IF(N127="zákl. prenesená",J127,0)</f>
        <v>0</v>
      </c>
      <c r="BH127" s="171">
        <f>IF(N127="zníž. prenesená",J127,0)</f>
        <v>0</v>
      </c>
      <c r="BI127" s="171">
        <f>IF(N127="nulová",J127,0)</f>
        <v>0</v>
      </c>
      <c r="BJ127" s="15" t="s">
        <v>147</v>
      </c>
      <c r="BK127" s="171">
        <f>ROUND(I127*H127,2)</f>
        <v>0</v>
      </c>
      <c r="BL127" s="15" t="s">
        <v>146</v>
      </c>
      <c r="BM127" s="170" t="s">
        <v>687</v>
      </c>
    </row>
    <row r="128" spans="1:65" s="2" customFormat="1" ht="16.5" customHeight="1">
      <c r="A128" s="28"/>
      <c r="B128" s="157"/>
      <c r="C128" s="158" t="s">
        <v>271</v>
      </c>
      <c r="D128" s="158" t="s">
        <v>142</v>
      </c>
      <c r="E128" s="159" t="s">
        <v>518</v>
      </c>
      <c r="F128" s="160" t="s">
        <v>519</v>
      </c>
      <c r="G128" s="161" t="s">
        <v>520</v>
      </c>
      <c r="H128" s="162">
        <v>0.7</v>
      </c>
      <c r="I128" s="163"/>
      <c r="J128" s="164">
        <f>ROUND(I128*H128,2)</f>
        <v>0</v>
      </c>
      <c r="K128" s="165"/>
      <c r="L128" s="29"/>
      <c r="M128" s="166" t="s">
        <v>1</v>
      </c>
      <c r="N128" s="167" t="s">
        <v>39</v>
      </c>
      <c r="O128" s="54"/>
      <c r="P128" s="168">
        <f>O128*H128</f>
        <v>0</v>
      </c>
      <c r="Q128" s="168">
        <v>0</v>
      </c>
      <c r="R128" s="168">
        <f>Q128*H128</f>
        <v>0</v>
      </c>
      <c r="S128" s="168">
        <v>0</v>
      </c>
      <c r="T128" s="169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70" t="s">
        <v>146</v>
      </c>
      <c r="AT128" s="170" t="s">
        <v>142</v>
      </c>
      <c r="AU128" s="170" t="s">
        <v>147</v>
      </c>
      <c r="AY128" s="15" t="s">
        <v>139</v>
      </c>
      <c r="BE128" s="171">
        <f>IF(N128="základná",J128,0)</f>
        <v>0</v>
      </c>
      <c r="BF128" s="171">
        <f>IF(N128="znížená",J128,0)</f>
        <v>0</v>
      </c>
      <c r="BG128" s="171">
        <f>IF(N128="zákl. prenesená",J128,0)</f>
        <v>0</v>
      </c>
      <c r="BH128" s="171">
        <f>IF(N128="zníž. prenesená",J128,0)</f>
        <v>0</v>
      </c>
      <c r="BI128" s="171">
        <f>IF(N128="nulová",J128,0)</f>
        <v>0</v>
      </c>
      <c r="BJ128" s="15" t="s">
        <v>147</v>
      </c>
      <c r="BK128" s="171">
        <f>ROUND(I128*H128,2)</f>
        <v>0</v>
      </c>
      <c r="BL128" s="15" t="s">
        <v>146</v>
      </c>
      <c r="BM128" s="170" t="s">
        <v>688</v>
      </c>
    </row>
    <row r="129" spans="1:65" s="2" customFormat="1" ht="16.5" customHeight="1">
      <c r="A129" s="28"/>
      <c r="B129" s="157"/>
      <c r="C129" s="158" t="s">
        <v>275</v>
      </c>
      <c r="D129" s="158" t="s">
        <v>142</v>
      </c>
      <c r="E129" s="159" t="s">
        <v>522</v>
      </c>
      <c r="F129" s="160" t="s">
        <v>523</v>
      </c>
      <c r="G129" s="161" t="s">
        <v>520</v>
      </c>
      <c r="H129" s="162">
        <v>2</v>
      </c>
      <c r="I129" s="163"/>
      <c r="J129" s="164">
        <f>ROUND(I129*H129,2)</f>
        <v>0</v>
      </c>
      <c r="K129" s="165"/>
      <c r="L129" s="29"/>
      <c r="M129" s="166" t="s">
        <v>1</v>
      </c>
      <c r="N129" s="167" t="s">
        <v>39</v>
      </c>
      <c r="O129" s="54"/>
      <c r="P129" s="168">
        <f>O129*H129</f>
        <v>0</v>
      </c>
      <c r="Q129" s="168">
        <v>0</v>
      </c>
      <c r="R129" s="168">
        <f>Q129*H129</f>
        <v>0</v>
      </c>
      <c r="S129" s="168">
        <v>0</v>
      </c>
      <c r="T129" s="169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70" t="s">
        <v>146</v>
      </c>
      <c r="AT129" s="170" t="s">
        <v>142</v>
      </c>
      <c r="AU129" s="170" t="s">
        <v>147</v>
      </c>
      <c r="AY129" s="15" t="s">
        <v>139</v>
      </c>
      <c r="BE129" s="171">
        <f>IF(N129="základná",J129,0)</f>
        <v>0</v>
      </c>
      <c r="BF129" s="171">
        <f>IF(N129="znížená",J129,0)</f>
        <v>0</v>
      </c>
      <c r="BG129" s="171">
        <f>IF(N129="zákl. prenesená",J129,0)</f>
        <v>0</v>
      </c>
      <c r="BH129" s="171">
        <f>IF(N129="zníž. prenesená",J129,0)</f>
        <v>0</v>
      </c>
      <c r="BI129" s="171">
        <f>IF(N129="nulová",J129,0)</f>
        <v>0</v>
      </c>
      <c r="BJ129" s="15" t="s">
        <v>147</v>
      </c>
      <c r="BK129" s="171">
        <f>ROUND(I129*H129,2)</f>
        <v>0</v>
      </c>
      <c r="BL129" s="15" t="s">
        <v>146</v>
      </c>
      <c r="BM129" s="170" t="s">
        <v>689</v>
      </c>
    </row>
    <row r="130" spans="1:65" s="2" customFormat="1" ht="16.5" customHeight="1">
      <c r="A130" s="28"/>
      <c r="B130" s="157"/>
      <c r="C130" s="158" t="s">
        <v>279</v>
      </c>
      <c r="D130" s="158" t="s">
        <v>142</v>
      </c>
      <c r="E130" s="159" t="s">
        <v>525</v>
      </c>
      <c r="F130" s="160" t="s">
        <v>526</v>
      </c>
      <c r="G130" s="161" t="s">
        <v>520</v>
      </c>
      <c r="H130" s="162">
        <v>2</v>
      </c>
      <c r="I130" s="163"/>
      <c r="J130" s="164">
        <f>ROUND(I130*H130,2)</f>
        <v>0</v>
      </c>
      <c r="K130" s="165"/>
      <c r="L130" s="29"/>
      <c r="M130" s="166" t="s">
        <v>1</v>
      </c>
      <c r="N130" s="167" t="s">
        <v>39</v>
      </c>
      <c r="O130" s="54"/>
      <c r="P130" s="168">
        <f>O130*H130</f>
        <v>0</v>
      </c>
      <c r="Q130" s="168">
        <v>0</v>
      </c>
      <c r="R130" s="168">
        <f>Q130*H130</f>
        <v>0</v>
      </c>
      <c r="S130" s="168">
        <v>0</v>
      </c>
      <c r="T130" s="169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70" t="s">
        <v>146</v>
      </c>
      <c r="AT130" s="170" t="s">
        <v>142</v>
      </c>
      <c r="AU130" s="170" t="s">
        <v>147</v>
      </c>
      <c r="AY130" s="15" t="s">
        <v>139</v>
      </c>
      <c r="BE130" s="171">
        <f>IF(N130="základná",J130,0)</f>
        <v>0</v>
      </c>
      <c r="BF130" s="171">
        <f>IF(N130="znížená",J130,0)</f>
        <v>0</v>
      </c>
      <c r="BG130" s="171">
        <f>IF(N130="zákl. prenesená",J130,0)</f>
        <v>0</v>
      </c>
      <c r="BH130" s="171">
        <f>IF(N130="zníž. prenesená",J130,0)</f>
        <v>0</v>
      </c>
      <c r="BI130" s="171">
        <f>IF(N130="nulová",J130,0)</f>
        <v>0</v>
      </c>
      <c r="BJ130" s="15" t="s">
        <v>147</v>
      </c>
      <c r="BK130" s="171">
        <f>ROUND(I130*H130,2)</f>
        <v>0</v>
      </c>
      <c r="BL130" s="15" t="s">
        <v>146</v>
      </c>
      <c r="BM130" s="170" t="s">
        <v>690</v>
      </c>
    </row>
    <row r="131" spans="1:65" s="12" customFormat="1" ht="22.9" customHeight="1">
      <c r="B131" s="144"/>
      <c r="D131" s="145" t="s">
        <v>72</v>
      </c>
      <c r="E131" s="155" t="s">
        <v>147</v>
      </c>
      <c r="F131" s="155" t="s">
        <v>528</v>
      </c>
      <c r="I131" s="147"/>
      <c r="J131" s="156">
        <f>BK131</f>
        <v>0</v>
      </c>
      <c r="L131" s="144"/>
      <c r="M131" s="149"/>
      <c r="N131" s="150"/>
      <c r="O131" s="150"/>
      <c r="P131" s="151">
        <f>SUM(P132:P134)</f>
        <v>0</v>
      </c>
      <c r="Q131" s="150"/>
      <c r="R131" s="151">
        <f>SUM(R132:R134)</f>
        <v>4.9828079999999995</v>
      </c>
      <c r="S131" s="150"/>
      <c r="T131" s="152">
        <f>SUM(T132:T134)</f>
        <v>0</v>
      </c>
      <c r="AR131" s="145" t="s">
        <v>81</v>
      </c>
      <c r="AT131" s="153" t="s">
        <v>72</v>
      </c>
      <c r="AU131" s="153" t="s">
        <v>81</v>
      </c>
      <c r="AY131" s="145" t="s">
        <v>139</v>
      </c>
      <c r="BK131" s="154">
        <f>SUM(BK132:BK134)</f>
        <v>0</v>
      </c>
    </row>
    <row r="132" spans="1:65" s="2" customFormat="1" ht="16.5" customHeight="1">
      <c r="A132" s="28"/>
      <c r="B132" s="157"/>
      <c r="C132" s="158" t="s">
        <v>185</v>
      </c>
      <c r="D132" s="158" t="s">
        <v>142</v>
      </c>
      <c r="E132" s="159" t="s">
        <v>529</v>
      </c>
      <c r="F132" s="160" t="s">
        <v>530</v>
      </c>
      <c r="G132" s="161" t="s">
        <v>520</v>
      </c>
      <c r="H132" s="162">
        <v>0.4</v>
      </c>
      <c r="I132" s="163"/>
      <c r="J132" s="164">
        <f>ROUND(I132*H132,2)</f>
        <v>0</v>
      </c>
      <c r="K132" s="165"/>
      <c r="L132" s="29"/>
      <c r="M132" s="166" t="s">
        <v>1</v>
      </c>
      <c r="N132" s="167" t="s">
        <v>39</v>
      </c>
      <c r="O132" s="54"/>
      <c r="P132" s="168">
        <f>O132*H132</f>
        <v>0</v>
      </c>
      <c r="Q132" s="168">
        <v>2.0699999999999998</v>
      </c>
      <c r="R132" s="168">
        <f>Q132*H132</f>
        <v>0.82799999999999996</v>
      </c>
      <c r="S132" s="168">
        <v>0</v>
      </c>
      <c r="T132" s="169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70" t="s">
        <v>146</v>
      </c>
      <c r="AT132" s="170" t="s">
        <v>142</v>
      </c>
      <c r="AU132" s="170" t="s">
        <v>147</v>
      </c>
      <c r="AY132" s="15" t="s">
        <v>139</v>
      </c>
      <c r="BE132" s="171">
        <f>IF(N132="základná",J132,0)</f>
        <v>0</v>
      </c>
      <c r="BF132" s="171">
        <f>IF(N132="znížená",J132,0)</f>
        <v>0</v>
      </c>
      <c r="BG132" s="171">
        <f>IF(N132="zákl. prenesená",J132,0)</f>
        <v>0</v>
      </c>
      <c r="BH132" s="171">
        <f>IF(N132="zníž. prenesená",J132,0)</f>
        <v>0</v>
      </c>
      <c r="BI132" s="171">
        <f>IF(N132="nulová",J132,0)</f>
        <v>0</v>
      </c>
      <c r="BJ132" s="15" t="s">
        <v>147</v>
      </c>
      <c r="BK132" s="171">
        <f>ROUND(I132*H132,2)</f>
        <v>0</v>
      </c>
      <c r="BL132" s="15" t="s">
        <v>146</v>
      </c>
      <c r="BM132" s="170" t="s">
        <v>691</v>
      </c>
    </row>
    <row r="133" spans="1:65" s="2" customFormat="1" ht="16.5" customHeight="1">
      <c r="A133" s="28"/>
      <c r="B133" s="157"/>
      <c r="C133" s="158" t="s">
        <v>286</v>
      </c>
      <c r="D133" s="158" t="s">
        <v>142</v>
      </c>
      <c r="E133" s="159" t="s">
        <v>532</v>
      </c>
      <c r="F133" s="160" t="s">
        <v>533</v>
      </c>
      <c r="G133" s="161" t="s">
        <v>520</v>
      </c>
      <c r="H133" s="162">
        <v>0.4</v>
      </c>
      <c r="I133" s="163"/>
      <c r="J133" s="164">
        <f>ROUND(I133*H133,2)</f>
        <v>0</v>
      </c>
      <c r="K133" s="165"/>
      <c r="L133" s="29"/>
      <c r="M133" s="166" t="s">
        <v>1</v>
      </c>
      <c r="N133" s="167" t="s">
        <v>39</v>
      </c>
      <c r="O133" s="54"/>
      <c r="P133" s="168">
        <f>O133*H133</f>
        <v>0</v>
      </c>
      <c r="Q133" s="168">
        <v>1.9319999999999999</v>
      </c>
      <c r="R133" s="168">
        <f>Q133*H133</f>
        <v>0.77280000000000004</v>
      </c>
      <c r="S133" s="168">
        <v>0</v>
      </c>
      <c r="T133" s="169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70" t="s">
        <v>146</v>
      </c>
      <c r="AT133" s="170" t="s">
        <v>142</v>
      </c>
      <c r="AU133" s="170" t="s">
        <v>147</v>
      </c>
      <c r="AY133" s="15" t="s">
        <v>139</v>
      </c>
      <c r="BE133" s="171">
        <f>IF(N133="základná",J133,0)</f>
        <v>0</v>
      </c>
      <c r="BF133" s="171">
        <f>IF(N133="znížená",J133,0)</f>
        <v>0</v>
      </c>
      <c r="BG133" s="171">
        <f>IF(N133="zákl. prenesená",J133,0)</f>
        <v>0</v>
      </c>
      <c r="BH133" s="171">
        <f>IF(N133="zníž. prenesená",J133,0)</f>
        <v>0</v>
      </c>
      <c r="BI133" s="171">
        <f>IF(N133="nulová",J133,0)</f>
        <v>0</v>
      </c>
      <c r="BJ133" s="15" t="s">
        <v>147</v>
      </c>
      <c r="BK133" s="171">
        <f>ROUND(I133*H133,2)</f>
        <v>0</v>
      </c>
      <c r="BL133" s="15" t="s">
        <v>146</v>
      </c>
      <c r="BM133" s="170" t="s">
        <v>692</v>
      </c>
    </row>
    <row r="134" spans="1:65" s="2" customFormat="1" ht="16.5" customHeight="1">
      <c r="A134" s="28"/>
      <c r="B134" s="157"/>
      <c r="C134" s="158" t="s">
        <v>290</v>
      </c>
      <c r="D134" s="158" t="s">
        <v>142</v>
      </c>
      <c r="E134" s="159" t="s">
        <v>535</v>
      </c>
      <c r="F134" s="160" t="s">
        <v>536</v>
      </c>
      <c r="G134" s="161" t="s">
        <v>520</v>
      </c>
      <c r="H134" s="162">
        <v>1.4</v>
      </c>
      <c r="I134" s="163"/>
      <c r="J134" s="164">
        <f>ROUND(I134*H134,2)</f>
        <v>0</v>
      </c>
      <c r="K134" s="165"/>
      <c r="L134" s="29"/>
      <c r="M134" s="166" t="s">
        <v>1</v>
      </c>
      <c r="N134" s="167" t="s">
        <v>39</v>
      </c>
      <c r="O134" s="54"/>
      <c r="P134" s="168">
        <f>O134*H134</f>
        <v>0</v>
      </c>
      <c r="Q134" s="168">
        <v>2.4157199999999999</v>
      </c>
      <c r="R134" s="168">
        <f>Q134*H134</f>
        <v>3.3820079999999995</v>
      </c>
      <c r="S134" s="168">
        <v>0</v>
      </c>
      <c r="T134" s="169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70" t="s">
        <v>146</v>
      </c>
      <c r="AT134" s="170" t="s">
        <v>142</v>
      </c>
      <c r="AU134" s="170" t="s">
        <v>147</v>
      </c>
      <c r="AY134" s="15" t="s">
        <v>139</v>
      </c>
      <c r="BE134" s="171">
        <f>IF(N134="základná",J134,0)</f>
        <v>0</v>
      </c>
      <c r="BF134" s="171">
        <f>IF(N134="znížená",J134,0)</f>
        <v>0</v>
      </c>
      <c r="BG134" s="171">
        <f>IF(N134="zákl. prenesená",J134,0)</f>
        <v>0</v>
      </c>
      <c r="BH134" s="171">
        <f>IF(N134="zníž. prenesená",J134,0)</f>
        <v>0</v>
      </c>
      <c r="BI134" s="171">
        <f>IF(N134="nulová",J134,0)</f>
        <v>0</v>
      </c>
      <c r="BJ134" s="15" t="s">
        <v>147</v>
      </c>
      <c r="BK134" s="171">
        <f>ROUND(I134*H134,2)</f>
        <v>0</v>
      </c>
      <c r="BL134" s="15" t="s">
        <v>146</v>
      </c>
      <c r="BM134" s="170" t="s">
        <v>693</v>
      </c>
    </row>
    <row r="135" spans="1:65" s="12" customFormat="1" ht="22.9" customHeight="1">
      <c r="B135" s="144"/>
      <c r="D135" s="145" t="s">
        <v>72</v>
      </c>
      <c r="E135" s="155" t="s">
        <v>140</v>
      </c>
      <c r="F135" s="155" t="s">
        <v>141</v>
      </c>
      <c r="I135" s="147"/>
      <c r="J135" s="156">
        <f>BK135</f>
        <v>0</v>
      </c>
      <c r="L135" s="144"/>
      <c r="M135" s="149"/>
      <c r="N135" s="150"/>
      <c r="O135" s="150"/>
      <c r="P135" s="151">
        <f>SUM(P136:P143)</f>
        <v>0</v>
      </c>
      <c r="Q135" s="150"/>
      <c r="R135" s="151">
        <f>SUM(R136:R143)</f>
        <v>0</v>
      </c>
      <c r="S135" s="150"/>
      <c r="T135" s="152">
        <f>SUM(T136:T143)</f>
        <v>0.108</v>
      </c>
      <c r="AR135" s="145" t="s">
        <v>81</v>
      </c>
      <c r="AT135" s="153" t="s">
        <v>72</v>
      </c>
      <c r="AU135" s="153" t="s">
        <v>81</v>
      </c>
      <c r="AY135" s="145" t="s">
        <v>139</v>
      </c>
      <c r="BK135" s="154">
        <f>SUM(BK136:BK143)</f>
        <v>0</v>
      </c>
    </row>
    <row r="136" spans="1:65" s="2" customFormat="1" ht="16.5" customHeight="1">
      <c r="A136" s="28"/>
      <c r="B136" s="157"/>
      <c r="C136" s="158" t="s">
        <v>620</v>
      </c>
      <c r="D136" s="158" t="s">
        <v>142</v>
      </c>
      <c r="E136" s="159" t="s">
        <v>694</v>
      </c>
      <c r="F136" s="160" t="s">
        <v>695</v>
      </c>
      <c r="G136" s="161" t="s">
        <v>145</v>
      </c>
      <c r="H136" s="162">
        <v>9</v>
      </c>
      <c r="I136" s="163"/>
      <c r="J136" s="164">
        <f>ROUND(I136*H136,2)</f>
        <v>0</v>
      </c>
      <c r="K136" s="165"/>
      <c r="L136" s="29"/>
      <c r="M136" s="166" t="s">
        <v>1</v>
      </c>
      <c r="N136" s="167" t="s">
        <v>39</v>
      </c>
      <c r="O136" s="54"/>
      <c r="P136" s="168">
        <f>O136*H136</f>
        <v>0</v>
      </c>
      <c r="Q136" s="168">
        <v>0</v>
      </c>
      <c r="R136" s="168">
        <f>Q136*H136</f>
        <v>0</v>
      </c>
      <c r="S136" s="168">
        <v>1.2E-2</v>
      </c>
      <c r="T136" s="169">
        <f>S136*H136</f>
        <v>0.108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70" t="s">
        <v>146</v>
      </c>
      <c r="AT136" s="170" t="s">
        <v>142</v>
      </c>
      <c r="AU136" s="170" t="s">
        <v>147</v>
      </c>
      <c r="AY136" s="15" t="s">
        <v>139</v>
      </c>
      <c r="BE136" s="171">
        <f>IF(N136="základná",J136,0)</f>
        <v>0</v>
      </c>
      <c r="BF136" s="171">
        <f>IF(N136="znížená",J136,0)</f>
        <v>0</v>
      </c>
      <c r="BG136" s="171">
        <f>IF(N136="zákl. prenesená",J136,0)</f>
        <v>0</v>
      </c>
      <c r="BH136" s="171">
        <f>IF(N136="zníž. prenesená",J136,0)</f>
        <v>0</v>
      </c>
      <c r="BI136" s="171">
        <f>IF(N136="nulová",J136,0)</f>
        <v>0</v>
      </c>
      <c r="BJ136" s="15" t="s">
        <v>147</v>
      </c>
      <c r="BK136" s="171">
        <f>ROUND(I136*H136,2)</f>
        <v>0</v>
      </c>
      <c r="BL136" s="15" t="s">
        <v>146</v>
      </c>
      <c r="BM136" s="170" t="s">
        <v>696</v>
      </c>
    </row>
    <row r="137" spans="1:65" s="2" customFormat="1" ht="16.5" customHeight="1">
      <c r="A137" s="28"/>
      <c r="B137" s="157"/>
      <c r="C137" s="158" t="s">
        <v>624</v>
      </c>
      <c r="D137" s="158" t="s">
        <v>142</v>
      </c>
      <c r="E137" s="159" t="s">
        <v>149</v>
      </c>
      <c r="F137" s="160" t="s">
        <v>150</v>
      </c>
      <c r="G137" s="161" t="s">
        <v>151</v>
      </c>
      <c r="H137" s="162">
        <v>0.108</v>
      </c>
      <c r="I137" s="163"/>
      <c r="J137" s="164">
        <f>ROUND(I137*H137,2)</f>
        <v>0</v>
      </c>
      <c r="K137" s="165"/>
      <c r="L137" s="29"/>
      <c r="M137" s="166" t="s">
        <v>1</v>
      </c>
      <c r="N137" s="167" t="s">
        <v>39</v>
      </c>
      <c r="O137" s="54"/>
      <c r="P137" s="168">
        <f>O137*H137</f>
        <v>0</v>
      </c>
      <c r="Q137" s="168">
        <v>0</v>
      </c>
      <c r="R137" s="168">
        <f>Q137*H137</f>
        <v>0</v>
      </c>
      <c r="S137" s="168">
        <v>0</v>
      </c>
      <c r="T137" s="169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70" t="s">
        <v>146</v>
      </c>
      <c r="AT137" s="170" t="s">
        <v>142</v>
      </c>
      <c r="AU137" s="170" t="s">
        <v>147</v>
      </c>
      <c r="AY137" s="15" t="s">
        <v>139</v>
      </c>
      <c r="BE137" s="171">
        <f>IF(N137="základná",J137,0)</f>
        <v>0</v>
      </c>
      <c r="BF137" s="171">
        <f>IF(N137="znížená",J137,0)</f>
        <v>0</v>
      </c>
      <c r="BG137" s="171">
        <f>IF(N137="zákl. prenesená",J137,0)</f>
        <v>0</v>
      </c>
      <c r="BH137" s="171">
        <f>IF(N137="zníž. prenesená",J137,0)</f>
        <v>0</v>
      </c>
      <c r="BI137" s="171">
        <f>IF(N137="nulová",J137,0)</f>
        <v>0</v>
      </c>
      <c r="BJ137" s="15" t="s">
        <v>147</v>
      </c>
      <c r="BK137" s="171">
        <f>ROUND(I137*H137,2)</f>
        <v>0</v>
      </c>
      <c r="BL137" s="15" t="s">
        <v>146</v>
      </c>
      <c r="BM137" s="170" t="s">
        <v>697</v>
      </c>
    </row>
    <row r="138" spans="1:65" s="2" customFormat="1" ht="16.5" customHeight="1">
      <c r="A138" s="28"/>
      <c r="B138" s="157"/>
      <c r="C138" s="158" t="s">
        <v>626</v>
      </c>
      <c r="D138" s="158" t="s">
        <v>142</v>
      </c>
      <c r="E138" s="159" t="s">
        <v>154</v>
      </c>
      <c r="F138" s="160" t="s">
        <v>155</v>
      </c>
      <c r="G138" s="161" t="s">
        <v>151</v>
      </c>
      <c r="H138" s="162">
        <v>3.78</v>
      </c>
      <c r="I138" s="163"/>
      <c r="J138" s="164">
        <f>ROUND(I138*H138,2)</f>
        <v>0</v>
      </c>
      <c r="K138" s="165"/>
      <c r="L138" s="29"/>
      <c r="M138" s="166" t="s">
        <v>1</v>
      </c>
      <c r="N138" s="167" t="s">
        <v>39</v>
      </c>
      <c r="O138" s="54"/>
      <c r="P138" s="168">
        <f>O138*H138</f>
        <v>0</v>
      </c>
      <c r="Q138" s="168">
        <v>0</v>
      </c>
      <c r="R138" s="168">
        <f>Q138*H138</f>
        <v>0</v>
      </c>
      <c r="S138" s="168">
        <v>0</v>
      </c>
      <c r="T138" s="169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70" t="s">
        <v>146</v>
      </c>
      <c r="AT138" s="170" t="s">
        <v>142</v>
      </c>
      <c r="AU138" s="170" t="s">
        <v>147</v>
      </c>
      <c r="AY138" s="15" t="s">
        <v>139</v>
      </c>
      <c r="BE138" s="171">
        <f>IF(N138="základná",J138,0)</f>
        <v>0</v>
      </c>
      <c r="BF138" s="171">
        <f>IF(N138="znížená",J138,0)</f>
        <v>0</v>
      </c>
      <c r="BG138" s="171">
        <f>IF(N138="zákl. prenesená",J138,0)</f>
        <v>0</v>
      </c>
      <c r="BH138" s="171">
        <f>IF(N138="zníž. prenesená",J138,0)</f>
        <v>0</v>
      </c>
      <c r="BI138" s="171">
        <f>IF(N138="nulová",J138,0)</f>
        <v>0</v>
      </c>
      <c r="BJ138" s="15" t="s">
        <v>147</v>
      </c>
      <c r="BK138" s="171">
        <f>ROUND(I138*H138,2)</f>
        <v>0</v>
      </c>
      <c r="BL138" s="15" t="s">
        <v>146</v>
      </c>
      <c r="BM138" s="170" t="s">
        <v>698</v>
      </c>
    </row>
    <row r="139" spans="1:65" s="13" customFormat="1">
      <c r="B139" s="172"/>
      <c r="D139" s="173" t="s">
        <v>157</v>
      </c>
      <c r="E139" s="174" t="s">
        <v>1</v>
      </c>
      <c r="F139" s="175" t="s">
        <v>699</v>
      </c>
      <c r="H139" s="176">
        <v>3.78</v>
      </c>
      <c r="I139" s="177"/>
      <c r="L139" s="172"/>
      <c r="M139" s="178"/>
      <c r="N139" s="179"/>
      <c r="O139" s="179"/>
      <c r="P139" s="179"/>
      <c r="Q139" s="179"/>
      <c r="R139" s="179"/>
      <c r="S139" s="179"/>
      <c r="T139" s="180"/>
      <c r="AT139" s="174" t="s">
        <v>157</v>
      </c>
      <c r="AU139" s="174" t="s">
        <v>147</v>
      </c>
      <c r="AV139" s="13" t="s">
        <v>147</v>
      </c>
      <c r="AW139" s="13" t="s">
        <v>28</v>
      </c>
      <c r="AX139" s="13" t="s">
        <v>81</v>
      </c>
      <c r="AY139" s="174" t="s">
        <v>139</v>
      </c>
    </row>
    <row r="140" spans="1:65" s="2" customFormat="1" ht="16.5" customHeight="1">
      <c r="A140" s="28"/>
      <c r="B140" s="157"/>
      <c r="C140" s="158" t="s">
        <v>629</v>
      </c>
      <c r="D140" s="158" t="s">
        <v>142</v>
      </c>
      <c r="E140" s="159" t="s">
        <v>159</v>
      </c>
      <c r="F140" s="160" t="s">
        <v>160</v>
      </c>
      <c r="G140" s="161" t="s">
        <v>151</v>
      </c>
      <c r="H140" s="162">
        <v>0.108</v>
      </c>
      <c r="I140" s="163"/>
      <c r="J140" s="164">
        <f>ROUND(I140*H140,2)</f>
        <v>0</v>
      </c>
      <c r="K140" s="165"/>
      <c r="L140" s="29"/>
      <c r="M140" s="166" t="s">
        <v>1</v>
      </c>
      <c r="N140" s="167" t="s">
        <v>39</v>
      </c>
      <c r="O140" s="54"/>
      <c r="P140" s="168">
        <f>O140*H140</f>
        <v>0</v>
      </c>
      <c r="Q140" s="168">
        <v>0</v>
      </c>
      <c r="R140" s="168">
        <f>Q140*H140</f>
        <v>0</v>
      </c>
      <c r="S140" s="168">
        <v>0</v>
      </c>
      <c r="T140" s="169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70" t="s">
        <v>146</v>
      </c>
      <c r="AT140" s="170" t="s">
        <v>142</v>
      </c>
      <c r="AU140" s="170" t="s">
        <v>147</v>
      </c>
      <c r="AY140" s="15" t="s">
        <v>139</v>
      </c>
      <c r="BE140" s="171">
        <f>IF(N140="základná",J140,0)</f>
        <v>0</v>
      </c>
      <c r="BF140" s="171">
        <f>IF(N140="znížená",J140,0)</f>
        <v>0</v>
      </c>
      <c r="BG140" s="171">
        <f>IF(N140="zákl. prenesená",J140,0)</f>
        <v>0</v>
      </c>
      <c r="BH140" s="171">
        <f>IF(N140="zníž. prenesená",J140,0)</f>
        <v>0</v>
      </c>
      <c r="BI140" s="171">
        <f>IF(N140="nulová",J140,0)</f>
        <v>0</v>
      </c>
      <c r="BJ140" s="15" t="s">
        <v>147</v>
      </c>
      <c r="BK140" s="171">
        <f>ROUND(I140*H140,2)</f>
        <v>0</v>
      </c>
      <c r="BL140" s="15" t="s">
        <v>146</v>
      </c>
      <c r="BM140" s="170" t="s">
        <v>700</v>
      </c>
    </row>
    <row r="141" spans="1:65" s="2" customFormat="1" ht="16.5" customHeight="1">
      <c r="A141" s="28"/>
      <c r="B141" s="157"/>
      <c r="C141" s="158" t="s">
        <v>631</v>
      </c>
      <c r="D141" s="158" t="s">
        <v>142</v>
      </c>
      <c r="E141" s="159" t="s">
        <v>163</v>
      </c>
      <c r="F141" s="160" t="s">
        <v>164</v>
      </c>
      <c r="G141" s="161" t="s">
        <v>151</v>
      </c>
      <c r="H141" s="162">
        <v>0.32400000000000001</v>
      </c>
      <c r="I141" s="163"/>
      <c r="J141" s="164">
        <f>ROUND(I141*H141,2)</f>
        <v>0</v>
      </c>
      <c r="K141" s="165"/>
      <c r="L141" s="29"/>
      <c r="M141" s="166" t="s">
        <v>1</v>
      </c>
      <c r="N141" s="167" t="s">
        <v>39</v>
      </c>
      <c r="O141" s="54"/>
      <c r="P141" s="168">
        <f>O141*H141</f>
        <v>0</v>
      </c>
      <c r="Q141" s="168">
        <v>0</v>
      </c>
      <c r="R141" s="168">
        <f>Q141*H141</f>
        <v>0</v>
      </c>
      <c r="S141" s="168">
        <v>0</v>
      </c>
      <c r="T141" s="169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70" t="s">
        <v>146</v>
      </c>
      <c r="AT141" s="170" t="s">
        <v>142</v>
      </c>
      <c r="AU141" s="170" t="s">
        <v>147</v>
      </c>
      <c r="AY141" s="15" t="s">
        <v>139</v>
      </c>
      <c r="BE141" s="171">
        <f>IF(N141="základná",J141,0)</f>
        <v>0</v>
      </c>
      <c r="BF141" s="171">
        <f>IF(N141="znížená",J141,0)</f>
        <v>0</v>
      </c>
      <c r="BG141" s="171">
        <f>IF(N141="zákl. prenesená",J141,0)</f>
        <v>0</v>
      </c>
      <c r="BH141" s="171">
        <f>IF(N141="zníž. prenesená",J141,0)</f>
        <v>0</v>
      </c>
      <c r="BI141" s="171">
        <f>IF(N141="nulová",J141,0)</f>
        <v>0</v>
      </c>
      <c r="BJ141" s="15" t="s">
        <v>147</v>
      </c>
      <c r="BK141" s="171">
        <f>ROUND(I141*H141,2)</f>
        <v>0</v>
      </c>
      <c r="BL141" s="15" t="s">
        <v>146</v>
      </c>
      <c r="BM141" s="170" t="s">
        <v>701</v>
      </c>
    </row>
    <row r="142" spans="1:65" s="13" customFormat="1">
      <c r="B142" s="172"/>
      <c r="D142" s="173" t="s">
        <v>157</v>
      </c>
      <c r="E142" s="174" t="s">
        <v>1</v>
      </c>
      <c r="F142" s="175" t="s">
        <v>702</v>
      </c>
      <c r="H142" s="176">
        <v>0.32400000000000001</v>
      </c>
      <c r="I142" s="177"/>
      <c r="L142" s="172"/>
      <c r="M142" s="178"/>
      <c r="N142" s="179"/>
      <c r="O142" s="179"/>
      <c r="P142" s="179"/>
      <c r="Q142" s="179"/>
      <c r="R142" s="179"/>
      <c r="S142" s="179"/>
      <c r="T142" s="180"/>
      <c r="AT142" s="174" t="s">
        <v>157</v>
      </c>
      <c r="AU142" s="174" t="s">
        <v>147</v>
      </c>
      <c r="AV142" s="13" t="s">
        <v>147</v>
      </c>
      <c r="AW142" s="13" t="s">
        <v>28</v>
      </c>
      <c r="AX142" s="13" t="s">
        <v>81</v>
      </c>
      <c r="AY142" s="174" t="s">
        <v>139</v>
      </c>
    </row>
    <row r="143" spans="1:65" s="2" customFormat="1" ht="16.5" customHeight="1">
      <c r="A143" s="28"/>
      <c r="B143" s="157"/>
      <c r="C143" s="158" t="s">
        <v>634</v>
      </c>
      <c r="D143" s="158" t="s">
        <v>142</v>
      </c>
      <c r="E143" s="159" t="s">
        <v>168</v>
      </c>
      <c r="F143" s="160" t="s">
        <v>169</v>
      </c>
      <c r="G143" s="161" t="s">
        <v>151</v>
      </c>
      <c r="H143" s="162">
        <v>0.108</v>
      </c>
      <c r="I143" s="163"/>
      <c r="J143" s="164">
        <f>ROUND(I143*H143,2)</f>
        <v>0</v>
      </c>
      <c r="K143" s="165"/>
      <c r="L143" s="29"/>
      <c r="M143" s="166" t="s">
        <v>1</v>
      </c>
      <c r="N143" s="167" t="s">
        <v>39</v>
      </c>
      <c r="O143" s="54"/>
      <c r="P143" s="168">
        <f>O143*H143</f>
        <v>0</v>
      </c>
      <c r="Q143" s="168">
        <v>0</v>
      </c>
      <c r="R143" s="168">
        <f>Q143*H143</f>
        <v>0</v>
      </c>
      <c r="S143" s="168">
        <v>0</v>
      </c>
      <c r="T143" s="169">
        <f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70" t="s">
        <v>146</v>
      </c>
      <c r="AT143" s="170" t="s">
        <v>142</v>
      </c>
      <c r="AU143" s="170" t="s">
        <v>147</v>
      </c>
      <c r="AY143" s="15" t="s">
        <v>139</v>
      </c>
      <c r="BE143" s="171">
        <f>IF(N143="základná",J143,0)</f>
        <v>0</v>
      </c>
      <c r="BF143" s="171">
        <f>IF(N143="znížená",J143,0)</f>
        <v>0</v>
      </c>
      <c r="BG143" s="171">
        <f>IF(N143="zákl. prenesená",J143,0)</f>
        <v>0</v>
      </c>
      <c r="BH143" s="171">
        <f>IF(N143="zníž. prenesená",J143,0)</f>
        <v>0</v>
      </c>
      <c r="BI143" s="171">
        <f>IF(N143="nulová",J143,0)</f>
        <v>0</v>
      </c>
      <c r="BJ143" s="15" t="s">
        <v>147</v>
      </c>
      <c r="BK143" s="171">
        <f>ROUND(I143*H143,2)</f>
        <v>0</v>
      </c>
      <c r="BL143" s="15" t="s">
        <v>146</v>
      </c>
      <c r="BM143" s="170" t="s">
        <v>703</v>
      </c>
    </row>
    <row r="144" spans="1:65" s="12" customFormat="1" ht="25.9" customHeight="1">
      <c r="B144" s="144"/>
      <c r="D144" s="145" t="s">
        <v>72</v>
      </c>
      <c r="E144" s="146" t="s">
        <v>171</v>
      </c>
      <c r="F144" s="146" t="s">
        <v>172</v>
      </c>
      <c r="I144" s="147"/>
      <c r="J144" s="148">
        <f>BK144</f>
        <v>0</v>
      </c>
      <c r="L144" s="144"/>
      <c r="M144" s="149"/>
      <c r="N144" s="150"/>
      <c r="O144" s="150"/>
      <c r="P144" s="151">
        <f>P145+P155</f>
        <v>0</v>
      </c>
      <c r="Q144" s="150"/>
      <c r="R144" s="151">
        <f>R145+R155</f>
        <v>8.675999999999999E-2</v>
      </c>
      <c r="S144" s="150"/>
      <c r="T144" s="152">
        <f>T145+T155</f>
        <v>0</v>
      </c>
      <c r="AR144" s="145" t="s">
        <v>147</v>
      </c>
      <c r="AT144" s="153" t="s">
        <v>72</v>
      </c>
      <c r="AU144" s="153" t="s">
        <v>73</v>
      </c>
      <c r="AY144" s="145" t="s">
        <v>139</v>
      </c>
      <c r="BK144" s="154">
        <f>BK145+BK155</f>
        <v>0</v>
      </c>
    </row>
    <row r="145" spans="1:65" s="12" customFormat="1" ht="22.9" customHeight="1">
      <c r="B145" s="144"/>
      <c r="D145" s="145" t="s">
        <v>72</v>
      </c>
      <c r="E145" s="155" t="s">
        <v>173</v>
      </c>
      <c r="F145" s="155" t="s">
        <v>174</v>
      </c>
      <c r="I145" s="147"/>
      <c r="J145" s="156">
        <f>BK145</f>
        <v>0</v>
      </c>
      <c r="L145" s="144"/>
      <c r="M145" s="149"/>
      <c r="N145" s="150"/>
      <c r="O145" s="150"/>
      <c r="P145" s="151">
        <f>SUM(P146:P154)</f>
        <v>0</v>
      </c>
      <c r="Q145" s="150"/>
      <c r="R145" s="151">
        <f>SUM(R146:R154)</f>
        <v>1.2610000000000001E-2</v>
      </c>
      <c r="S145" s="150"/>
      <c r="T145" s="152">
        <f>SUM(T146:T154)</f>
        <v>0</v>
      </c>
      <c r="AR145" s="145" t="s">
        <v>147</v>
      </c>
      <c r="AT145" s="153" t="s">
        <v>72</v>
      </c>
      <c r="AU145" s="153" t="s">
        <v>81</v>
      </c>
      <c r="AY145" s="145" t="s">
        <v>139</v>
      </c>
      <c r="BK145" s="154">
        <f>SUM(BK146:BK154)</f>
        <v>0</v>
      </c>
    </row>
    <row r="146" spans="1:65" s="2" customFormat="1" ht="16.5" customHeight="1">
      <c r="A146" s="28"/>
      <c r="B146" s="157"/>
      <c r="C146" s="158" t="s">
        <v>294</v>
      </c>
      <c r="D146" s="158" t="s">
        <v>142</v>
      </c>
      <c r="E146" s="159" t="s">
        <v>176</v>
      </c>
      <c r="F146" s="160" t="s">
        <v>177</v>
      </c>
      <c r="G146" s="161" t="s">
        <v>178</v>
      </c>
      <c r="H146" s="162">
        <v>32</v>
      </c>
      <c r="I146" s="163"/>
      <c r="J146" s="164">
        <f t="shared" ref="J146:J154" si="0">ROUND(I146*H146,2)</f>
        <v>0</v>
      </c>
      <c r="K146" s="165"/>
      <c r="L146" s="29"/>
      <c r="M146" s="166" t="s">
        <v>1</v>
      </c>
      <c r="N146" s="167" t="s">
        <v>39</v>
      </c>
      <c r="O146" s="54"/>
      <c r="P146" s="168">
        <f t="shared" ref="P146:P154" si="1">O146*H146</f>
        <v>0</v>
      </c>
      <c r="Q146" s="168">
        <v>1.6000000000000001E-4</v>
      </c>
      <c r="R146" s="168">
        <f t="shared" ref="R146:R154" si="2">Q146*H146</f>
        <v>5.1200000000000004E-3</v>
      </c>
      <c r="S146" s="168">
        <v>0</v>
      </c>
      <c r="T146" s="169">
        <f t="shared" ref="T146:T154" si="3"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70" t="s">
        <v>179</v>
      </c>
      <c r="AT146" s="170" t="s">
        <v>142</v>
      </c>
      <c r="AU146" s="170" t="s">
        <v>147</v>
      </c>
      <c r="AY146" s="15" t="s">
        <v>139</v>
      </c>
      <c r="BE146" s="171">
        <f t="shared" ref="BE146:BE154" si="4">IF(N146="základná",J146,0)</f>
        <v>0</v>
      </c>
      <c r="BF146" s="171">
        <f t="shared" ref="BF146:BF154" si="5">IF(N146="znížená",J146,0)</f>
        <v>0</v>
      </c>
      <c r="BG146" s="171">
        <f t="shared" ref="BG146:BG154" si="6">IF(N146="zákl. prenesená",J146,0)</f>
        <v>0</v>
      </c>
      <c r="BH146" s="171">
        <f t="shared" ref="BH146:BH154" si="7">IF(N146="zníž. prenesená",J146,0)</f>
        <v>0</v>
      </c>
      <c r="BI146" s="171">
        <f t="shared" ref="BI146:BI154" si="8">IF(N146="nulová",J146,0)</f>
        <v>0</v>
      </c>
      <c r="BJ146" s="15" t="s">
        <v>147</v>
      </c>
      <c r="BK146" s="171">
        <f t="shared" ref="BK146:BK154" si="9">ROUND(I146*H146,2)</f>
        <v>0</v>
      </c>
      <c r="BL146" s="15" t="s">
        <v>179</v>
      </c>
      <c r="BM146" s="170" t="s">
        <v>704</v>
      </c>
    </row>
    <row r="147" spans="1:65" s="2" customFormat="1" ht="16.5" customHeight="1">
      <c r="A147" s="28"/>
      <c r="B147" s="157"/>
      <c r="C147" s="181" t="s">
        <v>299</v>
      </c>
      <c r="D147" s="181" t="s">
        <v>182</v>
      </c>
      <c r="E147" s="182" t="s">
        <v>183</v>
      </c>
      <c r="F147" s="183" t="s">
        <v>184</v>
      </c>
      <c r="G147" s="184" t="s">
        <v>178</v>
      </c>
      <c r="H147" s="185">
        <v>32</v>
      </c>
      <c r="I147" s="186"/>
      <c r="J147" s="187">
        <f t="shared" si="0"/>
        <v>0</v>
      </c>
      <c r="K147" s="188"/>
      <c r="L147" s="189"/>
      <c r="M147" s="190" t="s">
        <v>1</v>
      </c>
      <c r="N147" s="191" t="s">
        <v>39</v>
      </c>
      <c r="O147" s="54"/>
      <c r="P147" s="168">
        <f t="shared" si="1"/>
        <v>0</v>
      </c>
      <c r="Q147" s="168">
        <v>1.8000000000000001E-4</v>
      </c>
      <c r="R147" s="168">
        <f t="shared" si="2"/>
        <v>5.7600000000000004E-3</v>
      </c>
      <c r="S147" s="168">
        <v>0</v>
      </c>
      <c r="T147" s="169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70" t="s">
        <v>185</v>
      </c>
      <c r="AT147" s="170" t="s">
        <v>182</v>
      </c>
      <c r="AU147" s="170" t="s">
        <v>147</v>
      </c>
      <c r="AY147" s="15" t="s">
        <v>139</v>
      </c>
      <c r="BE147" s="171">
        <f t="shared" si="4"/>
        <v>0</v>
      </c>
      <c r="BF147" s="171">
        <f t="shared" si="5"/>
        <v>0</v>
      </c>
      <c r="BG147" s="171">
        <f t="shared" si="6"/>
        <v>0</v>
      </c>
      <c r="BH147" s="171">
        <f t="shared" si="7"/>
        <v>0</v>
      </c>
      <c r="BI147" s="171">
        <f t="shared" si="8"/>
        <v>0</v>
      </c>
      <c r="BJ147" s="15" t="s">
        <v>147</v>
      </c>
      <c r="BK147" s="171">
        <f t="shared" si="9"/>
        <v>0</v>
      </c>
      <c r="BL147" s="15" t="s">
        <v>179</v>
      </c>
      <c r="BM147" s="170" t="s">
        <v>705</v>
      </c>
    </row>
    <row r="148" spans="1:65" s="2" customFormat="1" ht="16.5" customHeight="1">
      <c r="A148" s="28"/>
      <c r="B148" s="157"/>
      <c r="C148" s="158" t="s">
        <v>303</v>
      </c>
      <c r="D148" s="158" t="s">
        <v>142</v>
      </c>
      <c r="E148" s="159" t="s">
        <v>188</v>
      </c>
      <c r="F148" s="160" t="s">
        <v>189</v>
      </c>
      <c r="G148" s="161" t="s">
        <v>145</v>
      </c>
      <c r="H148" s="162">
        <v>10</v>
      </c>
      <c r="I148" s="163"/>
      <c r="J148" s="164">
        <f t="shared" si="0"/>
        <v>0</v>
      </c>
      <c r="K148" s="165"/>
      <c r="L148" s="29"/>
      <c r="M148" s="166" t="s">
        <v>1</v>
      </c>
      <c r="N148" s="167" t="s">
        <v>39</v>
      </c>
      <c r="O148" s="54"/>
      <c r="P148" s="168">
        <f t="shared" si="1"/>
        <v>0</v>
      </c>
      <c r="Q148" s="168">
        <v>8.0000000000000007E-5</v>
      </c>
      <c r="R148" s="168">
        <f t="shared" si="2"/>
        <v>8.0000000000000004E-4</v>
      </c>
      <c r="S148" s="168">
        <v>0</v>
      </c>
      <c r="T148" s="169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70" t="s">
        <v>179</v>
      </c>
      <c r="AT148" s="170" t="s">
        <v>142</v>
      </c>
      <c r="AU148" s="170" t="s">
        <v>147</v>
      </c>
      <c r="AY148" s="15" t="s">
        <v>139</v>
      </c>
      <c r="BE148" s="171">
        <f t="shared" si="4"/>
        <v>0</v>
      </c>
      <c r="BF148" s="171">
        <f t="shared" si="5"/>
        <v>0</v>
      </c>
      <c r="BG148" s="171">
        <f t="shared" si="6"/>
        <v>0</v>
      </c>
      <c r="BH148" s="171">
        <f t="shared" si="7"/>
        <v>0</v>
      </c>
      <c r="BI148" s="171">
        <f t="shared" si="8"/>
        <v>0</v>
      </c>
      <c r="BJ148" s="15" t="s">
        <v>147</v>
      </c>
      <c r="BK148" s="171">
        <f t="shared" si="9"/>
        <v>0</v>
      </c>
      <c r="BL148" s="15" t="s">
        <v>179</v>
      </c>
      <c r="BM148" s="170" t="s">
        <v>706</v>
      </c>
    </row>
    <row r="149" spans="1:65" s="2" customFormat="1" ht="16.5" customHeight="1">
      <c r="A149" s="28"/>
      <c r="B149" s="157"/>
      <c r="C149" s="181" t="s">
        <v>309</v>
      </c>
      <c r="D149" s="181" t="s">
        <v>182</v>
      </c>
      <c r="E149" s="182" t="s">
        <v>191</v>
      </c>
      <c r="F149" s="183" t="s">
        <v>192</v>
      </c>
      <c r="G149" s="184" t="s">
        <v>145</v>
      </c>
      <c r="H149" s="185">
        <v>10</v>
      </c>
      <c r="I149" s="186"/>
      <c r="J149" s="187">
        <f t="shared" si="0"/>
        <v>0</v>
      </c>
      <c r="K149" s="188"/>
      <c r="L149" s="189"/>
      <c r="M149" s="190" t="s">
        <v>1</v>
      </c>
      <c r="N149" s="191" t="s">
        <v>39</v>
      </c>
      <c r="O149" s="54"/>
      <c r="P149" s="168">
        <f t="shared" si="1"/>
        <v>0</v>
      </c>
      <c r="Q149" s="168">
        <v>3.0000000000000001E-5</v>
      </c>
      <c r="R149" s="168">
        <f t="shared" si="2"/>
        <v>3.0000000000000003E-4</v>
      </c>
      <c r="S149" s="168">
        <v>0</v>
      </c>
      <c r="T149" s="169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70" t="s">
        <v>185</v>
      </c>
      <c r="AT149" s="170" t="s">
        <v>182</v>
      </c>
      <c r="AU149" s="170" t="s">
        <v>147</v>
      </c>
      <c r="AY149" s="15" t="s">
        <v>139</v>
      </c>
      <c r="BE149" s="171">
        <f t="shared" si="4"/>
        <v>0</v>
      </c>
      <c r="BF149" s="171">
        <f t="shared" si="5"/>
        <v>0</v>
      </c>
      <c r="BG149" s="171">
        <f t="shared" si="6"/>
        <v>0</v>
      </c>
      <c r="BH149" s="171">
        <f t="shared" si="7"/>
        <v>0</v>
      </c>
      <c r="BI149" s="171">
        <f t="shared" si="8"/>
        <v>0</v>
      </c>
      <c r="BJ149" s="15" t="s">
        <v>147</v>
      </c>
      <c r="BK149" s="171">
        <f t="shared" si="9"/>
        <v>0</v>
      </c>
      <c r="BL149" s="15" t="s">
        <v>179</v>
      </c>
      <c r="BM149" s="170" t="s">
        <v>707</v>
      </c>
    </row>
    <row r="150" spans="1:65" s="2" customFormat="1" ht="16.5" customHeight="1">
      <c r="A150" s="28"/>
      <c r="B150" s="157"/>
      <c r="C150" s="158" t="s">
        <v>167</v>
      </c>
      <c r="D150" s="158" t="s">
        <v>142</v>
      </c>
      <c r="E150" s="159" t="s">
        <v>195</v>
      </c>
      <c r="F150" s="160" t="s">
        <v>196</v>
      </c>
      <c r="G150" s="161" t="s">
        <v>145</v>
      </c>
      <c r="H150" s="162">
        <v>3</v>
      </c>
      <c r="I150" s="163"/>
      <c r="J150" s="164">
        <f t="shared" si="0"/>
        <v>0</v>
      </c>
      <c r="K150" s="165"/>
      <c r="L150" s="29"/>
      <c r="M150" s="166" t="s">
        <v>1</v>
      </c>
      <c r="N150" s="167" t="s">
        <v>39</v>
      </c>
      <c r="O150" s="54"/>
      <c r="P150" s="168">
        <f t="shared" si="1"/>
        <v>0</v>
      </c>
      <c r="Q150" s="168">
        <v>8.0000000000000007E-5</v>
      </c>
      <c r="R150" s="168">
        <f t="shared" si="2"/>
        <v>2.4000000000000003E-4</v>
      </c>
      <c r="S150" s="168">
        <v>0</v>
      </c>
      <c r="T150" s="169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70" t="s">
        <v>179</v>
      </c>
      <c r="AT150" s="170" t="s">
        <v>142</v>
      </c>
      <c r="AU150" s="170" t="s">
        <v>147</v>
      </c>
      <c r="AY150" s="15" t="s">
        <v>139</v>
      </c>
      <c r="BE150" s="171">
        <f t="shared" si="4"/>
        <v>0</v>
      </c>
      <c r="BF150" s="171">
        <f t="shared" si="5"/>
        <v>0</v>
      </c>
      <c r="BG150" s="171">
        <f t="shared" si="6"/>
        <v>0</v>
      </c>
      <c r="BH150" s="171">
        <f t="shared" si="7"/>
        <v>0</v>
      </c>
      <c r="BI150" s="171">
        <f t="shared" si="8"/>
        <v>0</v>
      </c>
      <c r="BJ150" s="15" t="s">
        <v>147</v>
      </c>
      <c r="BK150" s="171">
        <f t="shared" si="9"/>
        <v>0</v>
      </c>
      <c r="BL150" s="15" t="s">
        <v>179</v>
      </c>
      <c r="BM150" s="170" t="s">
        <v>708</v>
      </c>
    </row>
    <row r="151" spans="1:65" s="2" customFormat="1" ht="16.5" customHeight="1">
      <c r="A151" s="28"/>
      <c r="B151" s="157"/>
      <c r="C151" s="181" t="s">
        <v>425</v>
      </c>
      <c r="D151" s="181" t="s">
        <v>182</v>
      </c>
      <c r="E151" s="182" t="s">
        <v>199</v>
      </c>
      <c r="F151" s="183" t="s">
        <v>200</v>
      </c>
      <c r="G151" s="184" t="s">
        <v>145</v>
      </c>
      <c r="H151" s="185">
        <v>3</v>
      </c>
      <c r="I151" s="186"/>
      <c r="J151" s="187">
        <f t="shared" si="0"/>
        <v>0</v>
      </c>
      <c r="K151" s="188"/>
      <c r="L151" s="189"/>
      <c r="M151" s="190" t="s">
        <v>1</v>
      </c>
      <c r="N151" s="191" t="s">
        <v>39</v>
      </c>
      <c r="O151" s="54"/>
      <c r="P151" s="168">
        <f t="shared" si="1"/>
        <v>0</v>
      </c>
      <c r="Q151" s="168">
        <v>4.0000000000000003E-5</v>
      </c>
      <c r="R151" s="168">
        <f t="shared" si="2"/>
        <v>1.2000000000000002E-4</v>
      </c>
      <c r="S151" s="168">
        <v>0</v>
      </c>
      <c r="T151" s="169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70" t="s">
        <v>185</v>
      </c>
      <c r="AT151" s="170" t="s">
        <v>182</v>
      </c>
      <c r="AU151" s="170" t="s">
        <v>147</v>
      </c>
      <c r="AY151" s="15" t="s">
        <v>139</v>
      </c>
      <c r="BE151" s="171">
        <f t="shared" si="4"/>
        <v>0</v>
      </c>
      <c r="BF151" s="171">
        <f t="shared" si="5"/>
        <v>0</v>
      </c>
      <c r="BG151" s="171">
        <f t="shared" si="6"/>
        <v>0</v>
      </c>
      <c r="BH151" s="171">
        <f t="shared" si="7"/>
        <v>0</v>
      </c>
      <c r="BI151" s="171">
        <f t="shared" si="8"/>
        <v>0</v>
      </c>
      <c r="BJ151" s="15" t="s">
        <v>147</v>
      </c>
      <c r="BK151" s="171">
        <f t="shared" si="9"/>
        <v>0</v>
      </c>
      <c r="BL151" s="15" t="s">
        <v>179</v>
      </c>
      <c r="BM151" s="170" t="s">
        <v>709</v>
      </c>
    </row>
    <row r="152" spans="1:65" s="2" customFormat="1" ht="16.5" customHeight="1">
      <c r="A152" s="28"/>
      <c r="B152" s="157"/>
      <c r="C152" s="158" t="s">
        <v>434</v>
      </c>
      <c r="D152" s="158" t="s">
        <v>142</v>
      </c>
      <c r="E152" s="159" t="s">
        <v>203</v>
      </c>
      <c r="F152" s="160" t="s">
        <v>204</v>
      </c>
      <c r="G152" s="161" t="s">
        <v>145</v>
      </c>
      <c r="H152" s="162">
        <v>1</v>
      </c>
      <c r="I152" s="163"/>
      <c r="J152" s="164">
        <f t="shared" si="0"/>
        <v>0</v>
      </c>
      <c r="K152" s="165"/>
      <c r="L152" s="29"/>
      <c r="M152" s="166" t="s">
        <v>1</v>
      </c>
      <c r="N152" s="167" t="s">
        <v>39</v>
      </c>
      <c r="O152" s="54"/>
      <c r="P152" s="168">
        <f t="shared" si="1"/>
        <v>0</v>
      </c>
      <c r="Q152" s="168">
        <v>0</v>
      </c>
      <c r="R152" s="168">
        <f t="shared" si="2"/>
        <v>0</v>
      </c>
      <c r="S152" s="168">
        <v>0</v>
      </c>
      <c r="T152" s="169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70" t="s">
        <v>179</v>
      </c>
      <c r="AT152" s="170" t="s">
        <v>142</v>
      </c>
      <c r="AU152" s="170" t="s">
        <v>147</v>
      </c>
      <c r="AY152" s="15" t="s">
        <v>139</v>
      </c>
      <c r="BE152" s="171">
        <f t="shared" si="4"/>
        <v>0</v>
      </c>
      <c r="BF152" s="171">
        <f t="shared" si="5"/>
        <v>0</v>
      </c>
      <c r="BG152" s="171">
        <f t="shared" si="6"/>
        <v>0</v>
      </c>
      <c r="BH152" s="171">
        <f t="shared" si="7"/>
        <v>0</v>
      </c>
      <c r="BI152" s="171">
        <f t="shared" si="8"/>
        <v>0</v>
      </c>
      <c r="BJ152" s="15" t="s">
        <v>147</v>
      </c>
      <c r="BK152" s="171">
        <f t="shared" si="9"/>
        <v>0</v>
      </c>
      <c r="BL152" s="15" t="s">
        <v>179</v>
      </c>
      <c r="BM152" s="170" t="s">
        <v>710</v>
      </c>
    </row>
    <row r="153" spans="1:65" s="2" customFormat="1" ht="16.5" customHeight="1">
      <c r="A153" s="28"/>
      <c r="B153" s="157"/>
      <c r="C153" s="181" t="s">
        <v>436</v>
      </c>
      <c r="D153" s="181" t="s">
        <v>182</v>
      </c>
      <c r="E153" s="182" t="s">
        <v>207</v>
      </c>
      <c r="F153" s="183" t="s">
        <v>208</v>
      </c>
      <c r="G153" s="184" t="s">
        <v>145</v>
      </c>
      <c r="H153" s="185">
        <v>1</v>
      </c>
      <c r="I153" s="186"/>
      <c r="J153" s="187">
        <f t="shared" si="0"/>
        <v>0</v>
      </c>
      <c r="K153" s="188"/>
      <c r="L153" s="189"/>
      <c r="M153" s="190" t="s">
        <v>1</v>
      </c>
      <c r="N153" s="191" t="s">
        <v>39</v>
      </c>
      <c r="O153" s="54"/>
      <c r="P153" s="168">
        <f t="shared" si="1"/>
        <v>0</v>
      </c>
      <c r="Q153" s="168">
        <v>2.7E-4</v>
      </c>
      <c r="R153" s="168">
        <f t="shared" si="2"/>
        <v>2.7E-4</v>
      </c>
      <c r="S153" s="168">
        <v>0</v>
      </c>
      <c r="T153" s="169">
        <f t="shared" si="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70" t="s">
        <v>185</v>
      </c>
      <c r="AT153" s="170" t="s">
        <v>182</v>
      </c>
      <c r="AU153" s="170" t="s">
        <v>147</v>
      </c>
      <c r="AY153" s="15" t="s">
        <v>139</v>
      </c>
      <c r="BE153" s="171">
        <f t="shared" si="4"/>
        <v>0</v>
      </c>
      <c r="BF153" s="171">
        <f t="shared" si="5"/>
        <v>0</v>
      </c>
      <c r="BG153" s="171">
        <f t="shared" si="6"/>
        <v>0</v>
      </c>
      <c r="BH153" s="171">
        <f t="shared" si="7"/>
        <v>0</v>
      </c>
      <c r="BI153" s="171">
        <f t="shared" si="8"/>
        <v>0</v>
      </c>
      <c r="BJ153" s="15" t="s">
        <v>147</v>
      </c>
      <c r="BK153" s="171">
        <f t="shared" si="9"/>
        <v>0</v>
      </c>
      <c r="BL153" s="15" t="s">
        <v>179</v>
      </c>
      <c r="BM153" s="170" t="s">
        <v>711</v>
      </c>
    </row>
    <row r="154" spans="1:65" s="2" customFormat="1" ht="16.5" customHeight="1">
      <c r="A154" s="28"/>
      <c r="B154" s="157"/>
      <c r="C154" s="158" t="s">
        <v>255</v>
      </c>
      <c r="D154" s="158" t="s">
        <v>142</v>
      </c>
      <c r="E154" s="159" t="s">
        <v>211</v>
      </c>
      <c r="F154" s="160" t="s">
        <v>212</v>
      </c>
      <c r="G154" s="161" t="s">
        <v>213</v>
      </c>
      <c r="H154" s="192"/>
      <c r="I154" s="163"/>
      <c r="J154" s="164">
        <f t="shared" si="0"/>
        <v>0</v>
      </c>
      <c r="K154" s="165"/>
      <c r="L154" s="29"/>
      <c r="M154" s="166" t="s">
        <v>1</v>
      </c>
      <c r="N154" s="167" t="s">
        <v>39</v>
      </c>
      <c r="O154" s="54"/>
      <c r="P154" s="168">
        <f t="shared" si="1"/>
        <v>0</v>
      </c>
      <c r="Q154" s="168">
        <v>0</v>
      </c>
      <c r="R154" s="168">
        <f t="shared" si="2"/>
        <v>0</v>
      </c>
      <c r="S154" s="168">
        <v>0</v>
      </c>
      <c r="T154" s="169">
        <f t="shared" si="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70" t="s">
        <v>179</v>
      </c>
      <c r="AT154" s="170" t="s">
        <v>142</v>
      </c>
      <c r="AU154" s="170" t="s">
        <v>147</v>
      </c>
      <c r="AY154" s="15" t="s">
        <v>139</v>
      </c>
      <c r="BE154" s="171">
        <f t="shared" si="4"/>
        <v>0</v>
      </c>
      <c r="BF154" s="171">
        <f t="shared" si="5"/>
        <v>0</v>
      </c>
      <c r="BG154" s="171">
        <f t="shared" si="6"/>
        <v>0</v>
      </c>
      <c r="BH154" s="171">
        <f t="shared" si="7"/>
        <v>0</v>
      </c>
      <c r="BI154" s="171">
        <f t="shared" si="8"/>
        <v>0</v>
      </c>
      <c r="BJ154" s="15" t="s">
        <v>147</v>
      </c>
      <c r="BK154" s="171">
        <f t="shared" si="9"/>
        <v>0</v>
      </c>
      <c r="BL154" s="15" t="s">
        <v>179</v>
      </c>
      <c r="BM154" s="170" t="s">
        <v>712</v>
      </c>
    </row>
    <row r="155" spans="1:65" s="12" customFormat="1" ht="22.9" customHeight="1">
      <c r="B155" s="144"/>
      <c r="D155" s="145" t="s">
        <v>72</v>
      </c>
      <c r="E155" s="155" t="s">
        <v>215</v>
      </c>
      <c r="F155" s="155" t="s">
        <v>216</v>
      </c>
      <c r="I155" s="147"/>
      <c r="J155" s="156">
        <f>BK155</f>
        <v>0</v>
      </c>
      <c r="L155" s="144"/>
      <c r="M155" s="149"/>
      <c r="N155" s="150"/>
      <c r="O155" s="150"/>
      <c r="P155" s="151">
        <f>SUM(P156:P171)</f>
        <v>0</v>
      </c>
      <c r="Q155" s="150"/>
      <c r="R155" s="151">
        <f>SUM(R156:R171)</f>
        <v>7.4149999999999994E-2</v>
      </c>
      <c r="S155" s="150"/>
      <c r="T155" s="152">
        <f>SUM(T156:T171)</f>
        <v>0</v>
      </c>
      <c r="AR155" s="145" t="s">
        <v>147</v>
      </c>
      <c r="AT155" s="153" t="s">
        <v>72</v>
      </c>
      <c r="AU155" s="153" t="s">
        <v>81</v>
      </c>
      <c r="AY155" s="145" t="s">
        <v>139</v>
      </c>
      <c r="BK155" s="154">
        <f>SUM(BK156:BK171)</f>
        <v>0</v>
      </c>
    </row>
    <row r="156" spans="1:65" s="2" customFormat="1" ht="16.5" customHeight="1">
      <c r="A156" s="28"/>
      <c r="B156" s="157"/>
      <c r="C156" s="158" t="s">
        <v>181</v>
      </c>
      <c r="D156" s="158" t="s">
        <v>142</v>
      </c>
      <c r="E156" s="159" t="s">
        <v>218</v>
      </c>
      <c r="F156" s="160" t="s">
        <v>219</v>
      </c>
      <c r="G156" s="161" t="s">
        <v>145</v>
      </c>
      <c r="H156" s="162">
        <v>5</v>
      </c>
      <c r="I156" s="163"/>
      <c r="J156" s="164">
        <f t="shared" ref="J156:J171" si="10">ROUND(I156*H156,2)</f>
        <v>0</v>
      </c>
      <c r="K156" s="165"/>
      <c r="L156" s="29"/>
      <c r="M156" s="166" t="s">
        <v>1</v>
      </c>
      <c r="N156" s="167" t="s">
        <v>39</v>
      </c>
      <c r="O156" s="54"/>
      <c r="P156" s="168">
        <f t="shared" ref="P156:P171" si="11">O156*H156</f>
        <v>0</v>
      </c>
      <c r="Q156" s="168">
        <v>0</v>
      </c>
      <c r="R156" s="168">
        <f t="shared" ref="R156:R171" si="12">Q156*H156</f>
        <v>0</v>
      </c>
      <c r="S156" s="168">
        <v>0</v>
      </c>
      <c r="T156" s="169">
        <f t="shared" ref="T156:T171" si="13"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70" t="s">
        <v>179</v>
      </c>
      <c r="AT156" s="170" t="s">
        <v>142</v>
      </c>
      <c r="AU156" s="170" t="s">
        <v>147</v>
      </c>
      <c r="AY156" s="15" t="s">
        <v>139</v>
      </c>
      <c r="BE156" s="171">
        <f t="shared" ref="BE156:BE171" si="14">IF(N156="základná",J156,0)</f>
        <v>0</v>
      </c>
      <c r="BF156" s="171">
        <f t="shared" ref="BF156:BF171" si="15">IF(N156="znížená",J156,0)</f>
        <v>0</v>
      </c>
      <c r="BG156" s="171">
        <f t="shared" ref="BG156:BG171" si="16">IF(N156="zákl. prenesená",J156,0)</f>
        <v>0</v>
      </c>
      <c r="BH156" s="171">
        <f t="shared" ref="BH156:BH171" si="17">IF(N156="zníž. prenesená",J156,0)</f>
        <v>0</v>
      </c>
      <c r="BI156" s="171">
        <f t="shared" ref="BI156:BI171" si="18">IF(N156="nulová",J156,0)</f>
        <v>0</v>
      </c>
      <c r="BJ156" s="15" t="s">
        <v>147</v>
      </c>
      <c r="BK156" s="171">
        <f t="shared" ref="BK156:BK171" si="19">ROUND(I156*H156,2)</f>
        <v>0</v>
      </c>
      <c r="BL156" s="15" t="s">
        <v>179</v>
      </c>
      <c r="BM156" s="170" t="s">
        <v>220</v>
      </c>
    </row>
    <row r="157" spans="1:65" s="2" customFormat="1" ht="16.5" customHeight="1">
      <c r="A157" s="28"/>
      <c r="B157" s="157"/>
      <c r="C157" s="181" t="s">
        <v>187</v>
      </c>
      <c r="D157" s="181" t="s">
        <v>182</v>
      </c>
      <c r="E157" s="182" t="s">
        <v>450</v>
      </c>
      <c r="F157" s="183" t="s">
        <v>451</v>
      </c>
      <c r="G157" s="184" t="s">
        <v>145</v>
      </c>
      <c r="H157" s="185">
        <v>1</v>
      </c>
      <c r="I157" s="186"/>
      <c r="J157" s="187">
        <f t="shared" si="10"/>
        <v>0</v>
      </c>
      <c r="K157" s="188"/>
      <c r="L157" s="189"/>
      <c r="M157" s="190" t="s">
        <v>1</v>
      </c>
      <c r="N157" s="191" t="s">
        <v>39</v>
      </c>
      <c r="O157" s="54"/>
      <c r="P157" s="168">
        <f t="shared" si="11"/>
        <v>0</v>
      </c>
      <c r="Q157" s="168">
        <v>0</v>
      </c>
      <c r="R157" s="168">
        <f t="shared" si="12"/>
        <v>0</v>
      </c>
      <c r="S157" s="168">
        <v>0</v>
      </c>
      <c r="T157" s="169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70" t="s">
        <v>185</v>
      </c>
      <c r="AT157" s="170" t="s">
        <v>182</v>
      </c>
      <c r="AU157" s="170" t="s">
        <v>147</v>
      </c>
      <c r="AY157" s="15" t="s">
        <v>139</v>
      </c>
      <c r="BE157" s="171">
        <f t="shared" si="14"/>
        <v>0</v>
      </c>
      <c r="BF157" s="171">
        <f t="shared" si="15"/>
        <v>0</v>
      </c>
      <c r="BG157" s="171">
        <f t="shared" si="16"/>
        <v>0</v>
      </c>
      <c r="BH157" s="171">
        <f t="shared" si="17"/>
        <v>0</v>
      </c>
      <c r="BI157" s="171">
        <f t="shared" si="18"/>
        <v>0</v>
      </c>
      <c r="BJ157" s="15" t="s">
        <v>147</v>
      </c>
      <c r="BK157" s="171">
        <f t="shared" si="19"/>
        <v>0</v>
      </c>
      <c r="BL157" s="15" t="s">
        <v>179</v>
      </c>
      <c r="BM157" s="170" t="s">
        <v>223</v>
      </c>
    </row>
    <row r="158" spans="1:65" s="2" customFormat="1" ht="16.5" customHeight="1">
      <c r="A158" s="28"/>
      <c r="B158" s="157"/>
      <c r="C158" s="181" t="s">
        <v>206</v>
      </c>
      <c r="D158" s="181" t="s">
        <v>182</v>
      </c>
      <c r="E158" s="182" t="s">
        <v>452</v>
      </c>
      <c r="F158" s="183" t="s">
        <v>650</v>
      </c>
      <c r="G158" s="184" t="s">
        <v>145</v>
      </c>
      <c r="H158" s="185">
        <v>2</v>
      </c>
      <c r="I158" s="186"/>
      <c r="J158" s="187">
        <f t="shared" si="10"/>
        <v>0</v>
      </c>
      <c r="K158" s="188"/>
      <c r="L158" s="189"/>
      <c r="M158" s="190" t="s">
        <v>1</v>
      </c>
      <c r="N158" s="191" t="s">
        <v>39</v>
      </c>
      <c r="O158" s="54"/>
      <c r="P158" s="168">
        <f t="shared" si="11"/>
        <v>0</v>
      </c>
      <c r="Q158" s="168">
        <v>0</v>
      </c>
      <c r="R158" s="168">
        <f t="shared" si="12"/>
        <v>0</v>
      </c>
      <c r="S158" s="168">
        <v>0</v>
      </c>
      <c r="T158" s="169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70" t="s">
        <v>185</v>
      </c>
      <c r="AT158" s="170" t="s">
        <v>182</v>
      </c>
      <c r="AU158" s="170" t="s">
        <v>147</v>
      </c>
      <c r="AY158" s="15" t="s">
        <v>139</v>
      </c>
      <c r="BE158" s="171">
        <f t="shared" si="14"/>
        <v>0</v>
      </c>
      <c r="BF158" s="171">
        <f t="shared" si="15"/>
        <v>0</v>
      </c>
      <c r="BG158" s="171">
        <f t="shared" si="16"/>
        <v>0</v>
      </c>
      <c r="BH158" s="171">
        <f t="shared" si="17"/>
        <v>0</v>
      </c>
      <c r="BI158" s="171">
        <f t="shared" si="18"/>
        <v>0</v>
      </c>
      <c r="BJ158" s="15" t="s">
        <v>147</v>
      </c>
      <c r="BK158" s="171">
        <f t="shared" si="19"/>
        <v>0</v>
      </c>
      <c r="BL158" s="15" t="s">
        <v>179</v>
      </c>
      <c r="BM158" s="170" t="s">
        <v>227</v>
      </c>
    </row>
    <row r="159" spans="1:65" s="2" customFormat="1" ht="16.5" customHeight="1">
      <c r="A159" s="28"/>
      <c r="B159" s="157"/>
      <c r="C159" s="181" t="s">
        <v>210</v>
      </c>
      <c r="D159" s="181" t="s">
        <v>182</v>
      </c>
      <c r="E159" s="182" t="s">
        <v>229</v>
      </c>
      <c r="F159" s="183" t="s">
        <v>713</v>
      </c>
      <c r="G159" s="184" t="s">
        <v>145</v>
      </c>
      <c r="H159" s="185">
        <v>1</v>
      </c>
      <c r="I159" s="186"/>
      <c r="J159" s="187">
        <f t="shared" si="10"/>
        <v>0</v>
      </c>
      <c r="K159" s="188"/>
      <c r="L159" s="189"/>
      <c r="M159" s="190" t="s">
        <v>1</v>
      </c>
      <c r="N159" s="191" t="s">
        <v>39</v>
      </c>
      <c r="O159" s="54"/>
      <c r="P159" s="168">
        <f t="shared" si="11"/>
        <v>0</v>
      </c>
      <c r="Q159" s="168">
        <v>0</v>
      </c>
      <c r="R159" s="168">
        <f t="shared" si="12"/>
        <v>0</v>
      </c>
      <c r="S159" s="168">
        <v>0</v>
      </c>
      <c r="T159" s="169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70" t="s">
        <v>185</v>
      </c>
      <c r="AT159" s="170" t="s">
        <v>182</v>
      </c>
      <c r="AU159" s="170" t="s">
        <v>147</v>
      </c>
      <c r="AY159" s="15" t="s">
        <v>139</v>
      </c>
      <c r="BE159" s="171">
        <f t="shared" si="14"/>
        <v>0</v>
      </c>
      <c r="BF159" s="171">
        <f t="shared" si="15"/>
        <v>0</v>
      </c>
      <c r="BG159" s="171">
        <f t="shared" si="16"/>
        <v>0</v>
      </c>
      <c r="BH159" s="171">
        <f t="shared" si="17"/>
        <v>0</v>
      </c>
      <c r="BI159" s="171">
        <f t="shared" si="18"/>
        <v>0</v>
      </c>
      <c r="BJ159" s="15" t="s">
        <v>147</v>
      </c>
      <c r="BK159" s="171">
        <f t="shared" si="19"/>
        <v>0</v>
      </c>
      <c r="BL159" s="15" t="s">
        <v>179</v>
      </c>
      <c r="BM159" s="170" t="s">
        <v>231</v>
      </c>
    </row>
    <row r="160" spans="1:65" s="2" customFormat="1" ht="16.5" customHeight="1">
      <c r="A160" s="28"/>
      <c r="B160" s="157"/>
      <c r="C160" s="181" t="s">
        <v>457</v>
      </c>
      <c r="D160" s="181" t="s">
        <v>182</v>
      </c>
      <c r="E160" s="182" t="s">
        <v>233</v>
      </c>
      <c r="F160" s="183" t="s">
        <v>714</v>
      </c>
      <c r="G160" s="184" t="s">
        <v>145</v>
      </c>
      <c r="H160" s="185">
        <v>4</v>
      </c>
      <c r="I160" s="186"/>
      <c r="J160" s="187">
        <f t="shared" si="10"/>
        <v>0</v>
      </c>
      <c r="K160" s="188"/>
      <c r="L160" s="189"/>
      <c r="M160" s="190" t="s">
        <v>1</v>
      </c>
      <c r="N160" s="191" t="s">
        <v>39</v>
      </c>
      <c r="O160" s="54"/>
      <c r="P160" s="168">
        <f t="shared" si="11"/>
        <v>0</v>
      </c>
      <c r="Q160" s="168">
        <v>0</v>
      </c>
      <c r="R160" s="168">
        <f t="shared" si="12"/>
        <v>0</v>
      </c>
      <c r="S160" s="168">
        <v>0</v>
      </c>
      <c r="T160" s="169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70" t="s">
        <v>185</v>
      </c>
      <c r="AT160" s="170" t="s">
        <v>182</v>
      </c>
      <c r="AU160" s="170" t="s">
        <v>147</v>
      </c>
      <c r="AY160" s="15" t="s">
        <v>139</v>
      </c>
      <c r="BE160" s="171">
        <f t="shared" si="14"/>
        <v>0</v>
      </c>
      <c r="BF160" s="171">
        <f t="shared" si="15"/>
        <v>0</v>
      </c>
      <c r="BG160" s="171">
        <f t="shared" si="16"/>
        <v>0</v>
      </c>
      <c r="BH160" s="171">
        <f t="shared" si="17"/>
        <v>0</v>
      </c>
      <c r="BI160" s="171">
        <f t="shared" si="18"/>
        <v>0</v>
      </c>
      <c r="BJ160" s="15" t="s">
        <v>147</v>
      </c>
      <c r="BK160" s="171">
        <f t="shared" si="19"/>
        <v>0</v>
      </c>
      <c r="BL160" s="15" t="s">
        <v>179</v>
      </c>
      <c r="BM160" s="170" t="s">
        <v>715</v>
      </c>
    </row>
    <row r="161" spans="1:65" s="2" customFormat="1" ht="16.5" customHeight="1">
      <c r="A161" s="28"/>
      <c r="B161" s="157"/>
      <c r="C161" s="181" t="s">
        <v>429</v>
      </c>
      <c r="D161" s="181" t="s">
        <v>182</v>
      </c>
      <c r="E161" s="182" t="s">
        <v>716</v>
      </c>
      <c r="F161" s="183" t="s">
        <v>237</v>
      </c>
      <c r="G161" s="184" t="s">
        <v>145</v>
      </c>
      <c r="H161" s="185">
        <v>4</v>
      </c>
      <c r="I161" s="186"/>
      <c r="J161" s="187">
        <f t="shared" si="10"/>
        <v>0</v>
      </c>
      <c r="K161" s="188"/>
      <c r="L161" s="189"/>
      <c r="M161" s="190" t="s">
        <v>1</v>
      </c>
      <c r="N161" s="191" t="s">
        <v>39</v>
      </c>
      <c r="O161" s="54"/>
      <c r="P161" s="168">
        <f t="shared" si="11"/>
        <v>0</v>
      </c>
      <c r="Q161" s="168">
        <v>0</v>
      </c>
      <c r="R161" s="168">
        <f t="shared" si="12"/>
        <v>0</v>
      </c>
      <c r="S161" s="168">
        <v>0</v>
      </c>
      <c r="T161" s="169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70" t="s">
        <v>185</v>
      </c>
      <c r="AT161" s="170" t="s">
        <v>182</v>
      </c>
      <c r="AU161" s="170" t="s">
        <v>147</v>
      </c>
      <c r="AY161" s="15" t="s">
        <v>139</v>
      </c>
      <c r="BE161" s="171">
        <f t="shared" si="14"/>
        <v>0</v>
      </c>
      <c r="BF161" s="171">
        <f t="shared" si="15"/>
        <v>0</v>
      </c>
      <c r="BG161" s="171">
        <f t="shared" si="16"/>
        <v>0</v>
      </c>
      <c r="BH161" s="171">
        <f t="shared" si="17"/>
        <v>0</v>
      </c>
      <c r="BI161" s="171">
        <f t="shared" si="18"/>
        <v>0</v>
      </c>
      <c r="BJ161" s="15" t="s">
        <v>147</v>
      </c>
      <c r="BK161" s="171">
        <f t="shared" si="19"/>
        <v>0</v>
      </c>
      <c r="BL161" s="15" t="s">
        <v>179</v>
      </c>
      <c r="BM161" s="170" t="s">
        <v>717</v>
      </c>
    </row>
    <row r="162" spans="1:65" s="2" customFormat="1" ht="16.5" customHeight="1">
      <c r="A162" s="28"/>
      <c r="B162" s="157"/>
      <c r="C162" s="158" t="s">
        <v>247</v>
      </c>
      <c r="D162" s="158" t="s">
        <v>142</v>
      </c>
      <c r="E162" s="159" t="s">
        <v>459</v>
      </c>
      <c r="F162" s="160" t="s">
        <v>460</v>
      </c>
      <c r="G162" s="161" t="s">
        <v>145</v>
      </c>
      <c r="H162" s="162">
        <v>2</v>
      </c>
      <c r="I162" s="163"/>
      <c r="J162" s="164">
        <f t="shared" si="10"/>
        <v>0</v>
      </c>
      <c r="K162" s="165"/>
      <c r="L162" s="29"/>
      <c r="M162" s="166" t="s">
        <v>1</v>
      </c>
      <c r="N162" s="167" t="s">
        <v>39</v>
      </c>
      <c r="O162" s="54"/>
      <c r="P162" s="168">
        <f t="shared" si="11"/>
        <v>0</v>
      </c>
      <c r="Q162" s="168">
        <v>0</v>
      </c>
      <c r="R162" s="168">
        <f t="shared" si="12"/>
        <v>0</v>
      </c>
      <c r="S162" s="168">
        <v>0</v>
      </c>
      <c r="T162" s="169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70" t="s">
        <v>179</v>
      </c>
      <c r="AT162" s="170" t="s">
        <v>142</v>
      </c>
      <c r="AU162" s="170" t="s">
        <v>147</v>
      </c>
      <c r="AY162" s="15" t="s">
        <v>139</v>
      </c>
      <c r="BE162" s="171">
        <f t="shared" si="14"/>
        <v>0</v>
      </c>
      <c r="BF162" s="171">
        <f t="shared" si="15"/>
        <v>0</v>
      </c>
      <c r="BG162" s="171">
        <f t="shared" si="16"/>
        <v>0</v>
      </c>
      <c r="BH162" s="171">
        <f t="shared" si="17"/>
        <v>0</v>
      </c>
      <c r="BI162" s="171">
        <f t="shared" si="18"/>
        <v>0</v>
      </c>
      <c r="BJ162" s="15" t="s">
        <v>147</v>
      </c>
      <c r="BK162" s="171">
        <f t="shared" si="19"/>
        <v>0</v>
      </c>
      <c r="BL162" s="15" t="s">
        <v>179</v>
      </c>
      <c r="BM162" s="170" t="s">
        <v>461</v>
      </c>
    </row>
    <row r="163" spans="1:65" s="2" customFormat="1" ht="24" customHeight="1">
      <c r="A163" s="28"/>
      <c r="B163" s="157"/>
      <c r="C163" s="181" t="s">
        <v>251</v>
      </c>
      <c r="D163" s="181" t="s">
        <v>182</v>
      </c>
      <c r="E163" s="182" t="s">
        <v>462</v>
      </c>
      <c r="F163" s="183" t="s">
        <v>718</v>
      </c>
      <c r="G163" s="184" t="s">
        <v>145</v>
      </c>
      <c r="H163" s="185">
        <v>2</v>
      </c>
      <c r="I163" s="186"/>
      <c r="J163" s="187">
        <f t="shared" si="10"/>
        <v>0</v>
      </c>
      <c r="K163" s="188"/>
      <c r="L163" s="189"/>
      <c r="M163" s="190" t="s">
        <v>1</v>
      </c>
      <c r="N163" s="191" t="s">
        <v>39</v>
      </c>
      <c r="O163" s="54"/>
      <c r="P163" s="168">
        <f t="shared" si="11"/>
        <v>0</v>
      </c>
      <c r="Q163" s="168">
        <v>0</v>
      </c>
      <c r="R163" s="168">
        <f t="shared" si="12"/>
        <v>0</v>
      </c>
      <c r="S163" s="168">
        <v>0</v>
      </c>
      <c r="T163" s="169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70" t="s">
        <v>185</v>
      </c>
      <c r="AT163" s="170" t="s">
        <v>182</v>
      </c>
      <c r="AU163" s="170" t="s">
        <v>147</v>
      </c>
      <c r="AY163" s="15" t="s">
        <v>139</v>
      </c>
      <c r="BE163" s="171">
        <f t="shared" si="14"/>
        <v>0</v>
      </c>
      <c r="BF163" s="171">
        <f t="shared" si="15"/>
        <v>0</v>
      </c>
      <c r="BG163" s="171">
        <f t="shared" si="16"/>
        <v>0</v>
      </c>
      <c r="BH163" s="171">
        <f t="shared" si="17"/>
        <v>0</v>
      </c>
      <c r="BI163" s="171">
        <f t="shared" si="18"/>
        <v>0</v>
      </c>
      <c r="BJ163" s="15" t="s">
        <v>147</v>
      </c>
      <c r="BK163" s="171">
        <f t="shared" si="19"/>
        <v>0</v>
      </c>
      <c r="BL163" s="15" t="s">
        <v>179</v>
      </c>
      <c r="BM163" s="170" t="s">
        <v>464</v>
      </c>
    </row>
    <row r="164" spans="1:65" s="2" customFormat="1" ht="16.5" customHeight="1">
      <c r="A164" s="28"/>
      <c r="B164" s="157"/>
      <c r="C164" s="158" t="s">
        <v>81</v>
      </c>
      <c r="D164" s="158" t="s">
        <v>142</v>
      </c>
      <c r="E164" s="159" t="s">
        <v>248</v>
      </c>
      <c r="F164" s="160" t="s">
        <v>249</v>
      </c>
      <c r="G164" s="161" t="s">
        <v>178</v>
      </c>
      <c r="H164" s="162">
        <v>185</v>
      </c>
      <c r="I164" s="163"/>
      <c r="J164" s="164">
        <f t="shared" si="10"/>
        <v>0</v>
      </c>
      <c r="K164" s="165"/>
      <c r="L164" s="29"/>
      <c r="M164" s="166" t="s">
        <v>1</v>
      </c>
      <c r="N164" s="167" t="s">
        <v>39</v>
      </c>
      <c r="O164" s="54"/>
      <c r="P164" s="168">
        <f t="shared" si="11"/>
        <v>0</v>
      </c>
      <c r="Q164" s="168">
        <v>0</v>
      </c>
      <c r="R164" s="168">
        <f t="shared" si="12"/>
        <v>0</v>
      </c>
      <c r="S164" s="168">
        <v>0</v>
      </c>
      <c r="T164" s="169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70" t="s">
        <v>179</v>
      </c>
      <c r="AT164" s="170" t="s">
        <v>142</v>
      </c>
      <c r="AU164" s="170" t="s">
        <v>147</v>
      </c>
      <c r="AY164" s="15" t="s">
        <v>139</v>
      </c>
      <c r="BE164" s="171">
        <f t="shared" si="14"/>
        <v>0</v>
      </c>
      <c r="BF164" s="171">
        <f t="shared" si="15"/>
        <v>0</v>
      </c>
      <c r="BG164" s="171">
        <f t="shared" si="16"/>
        <v>0</v>
      </c>
      <c r="BH164" s="171">
        <f t="shared" si="17"/>
        <v>0</v>
      </c>
      <c r="BI164" s="171">
        <f t="shared" si="18"/>
        <v>0</v>
      </c>
      <c r="BJ164" s="15" t="s">
        <v>147</v>
      </c>
      <c r="BK164" s="171">
        <f t="shared" si="19"/>
        <v>0</v>
      </c>
      <c r="BL164" s="15" t="s">
        <v>179</v>
      </c>
      <c r="BM164" s="170" t="s">
        <v>250</v>
      </c>
    </row>
    <row r="165" spans="1:65" s="2" customFormat="1" ht="16.5" customHeight="1">
      <c r="A165" s="28"/>
      <c r="B165" s="157"/>
      <c r="C165" s="181" t="s">
        <v>147</v>
      </c>
      <c r="D165" s="181" t="s">
        <v>182</v>
      </c>
      <c r="E165" s="182" t="s">
        <v>252</v>
      </c>
      <c r="F165" s="183" t="s">
        <v>465</v>
      </c>
      <c r="G165" s="184" t="s">
        <v>178</v>
      </c>
      <c r="H165" s="185">
        <v>185</v>
      </c>
      <c r="I165" s="186"/>
      <c r="J165" s="187">
        <f t="shared" si="10"/>
        <v>0</v>
      </c>
      <c r="K165" s="188"/>
      <c r="L165" s="189"/>
      <c r="M165" s="190" t="s">
        <v>1</v>
      </c>
      <c r="N165" s="191" t="s">
        <v>39</v>
      </c>
      <c r="O165" s="54"/>
      <c r="P165" s="168">
        <f t="shared" si="11"/>
        <v>0</v>
      </c>
      <c r="Q165" s="168">
        <v>1.3999999999999999E-4</v>
      </c>
      <c r="R165" s="168">
        <f t="shared" si="12"/>
        <v>2.5899999999999999E-2</v>
      </c>
      <c r="S165" s="168">
        <v>0</v>
      </c>
      <c r="T165" s="169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70" t="s">
        <v>185</v>
      </c>
      <c r="AT165" s="170" t="s">
        <v>182</v>
      </c>
      <c r="AU165" s="170" t="s">
        <v>147</v>
      </c>
      <c r="AY165" s="15" t="s">
        <v>139</v>
      </c>
      <c r="BE165" s="171">
        <f t="shared" si="14"/>
        <v>0</v>
      </c>
      <c r="BF165" s="171">
        <f t="shared" si="15"/>
        <v>0</v>
      </c>
      <c r="BG165" s="171">
        <f t="shared" si="16"/>
        <v>0</v>
      </c>
      <c r="BH165" s="171">
        <f t="shared" si="17"/>
        <v>0</v>
      </c>
      <c r="BI165" s="171">
        <f t="shared" si="18"/>
        <v>0</v>
      </c>
      <c r="BJ165" s="15" t="s">
        <v>147</v>
      </c>
      <c r="BK165" s="171">
        <f t="shared" si="19"/>
        <v>0</v>
      </c>
      <c r="BL165" s="15" t="s">
        <v>179</v>
      </c>
      <c r="BM165" s="170" t="s">
        <v>254</v>
      </c>
    </row>
    <row r="166" spans="1:65" s="2" customFormat="1" ht="16.5" customHeight="1">
      <c r="A166" s="28"/>
      <c r="B166" s="157"/>
      <c r="C166" s="158" t="s">
        <v>431</v>
      </c>
      <c r="D166" s="158" t="s">
        <v>142</v>
      </c>
      <c r="E166" s="159" t="s">
        <v>256</v>
      </c>
      <c r="F166" s="160" t="s">
        <v>257</v>
      </c>
      <c r="G166" s="161" t="s">
        <v>178</v>
      </c>
      <c r="H166" s="162">
        <v>185</v>
      </c>
      <c r="I166" s="163"/>
      <c r="J166" s="164">
        <f t="shared" si="10"/>
        <v>0</v>
      </c>
      <c r="K166" s="165"/>
      <c r="L166" s="29"/>
      <c r="M166" s="166" t="s">
        <v>1</v>
      </c>
      <c r="N166" s="167" t="s">
        <v>39</v>
      </c>
      <c r="O166" s="54"/>
      <c r="P166" s="168">
        <f t="shared" si="11"/>
        <v>0</v>
      </c>
      <c r="Q166" s="168">
        <v>0</v>
      </c>
      <c r="R166" s="168">
        <f t="shared" si="12"/>
        <v>0</v>
      </c>
      <c r="S166" s="168">
        <v>0</v>
      </c>
      <c r="T166" s="169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70" t="s">
        <v>179</v>
      </c>
      <c r="AT166" s="170" t="s">
        <v>142</v>
      </c>
      <c r="AU166" s="170" t="s">
        <v>147</v>
      </c>
      <c r="AY166" s="15" t="s">
        <v>139</v>
      </c>
      <c r="BE166" s="171">
        <f t="shared" si="14"/>
        <v>0</v>
      </c>
      <c r="BF166" s="171">
        <f t="shared" si="15"/>
        <v>0</v>
      </c>
      <c r="BG166" s="171">
        <f t="shared" si="16"/>
        <v>0</v>
      </c>
      <c r="BH166" s="171">
        <f t="shared" si="17"/>
        <v>0</v>
      </c>
      <c r="BI166" s="171">
        <f t="shared" si="18"/>
        <v>0</v>
      </c>
      <c r="BJ166" s="15" t="s">
        <v>147</v>
      </c>
      <c r="BK166" s="171">
        <f t="shared" si="19"/>
        <v>0</v>
      </c>
      <c r="BL166" s="15" t="s">
        <v>179</v>
      </c>
      <c r="BM166" s="170" t="s">
        <v>719</v>
      </c>
    </row>
    <row r="167" spans="1:65" s="2" customFormat="1" ht="16.5" customHeight="1">
      <c r="A167" s="28"/>
      <c r="B167" s="157"/>
      <c r="C167" s="181" t="s">
        <v>439</v>
      </c>
      <c r="D167" s="181" t="s">
        <v>182</v>
      </c>
      <c r="E167" s="182" t="s">
        <v>260</v>
      </c>
      <c r="F167" s="183" t="s">
        <v>261</v>
      </c>
      <c r="G167" s="184" t="s">
        <v>178</v>
      </c>
      <c r="H167" s="185">
        <v>185</v>
      </c>
      <c r="I167" s="186"/>
      <c r="J167" s="187">
        <f t="shared" si="10"/>
        <v>0</v>
      </c>
      <c r="K167" s="188"/>
      <c r="L167" s="189"/>
      <c r="M167" s="190" t="s">
        <v>1</v>
      </c>
      <c r="N167" s="191" t="s">
        <v>39</v>
      </c>
      <c r="O167" s="54"/>
      <c r="P167" s="168">
        <f t="shared" si="11"/>
        <v>0</v>
      </c>
      <c r="Q167" s="168">
        <v>2.5000000000000001E-4</v>
      </c>
      <c r="R167" s="168">
        <f t="shared" si="12"/>
        <v>4.6249999999999999E-2</v>
      </c>
      <c r="S167" s="168">
        <v>0</v>
      </c>
      <c r="T167" s="169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70" t="s">
        <v>185</v>
      </c>
      <c r="AT167" s="170" t="s">
        <v>182</v>
      </c>
      <c r="AU167" s="170" t="s">
        <v>147</v>
      </c>
      <c r="AY167" s="15" t="s">
        <v>139</v>
      </c>
      <c r="BE167" s="171">
        <f t="shared" si="14"/>
        <v>0</v>
      </c>
      <c r="BF167" s="171">
        <f t="shared" si="15"/>
        <v>0</v>
      </c>
      <c r="BG167" s="171">
        <f t="shared" si="16"/>
        <v>0</v>
      </c>
      <c r="BH167" s="171">
        <f t="shared" si="17"/>
        <v>0</v>
      </c>
      <c r="BI167" s="171">
        <f t="shared" si="18"/>
        <v>0</v>
      </c>
      <c r="BJ167" s="15" t="s">
        <v>147</v>
      </c>
      <c r="BK167" s="171">
        <f t="shared" si="19"/>
        <v>0</v>
      </c>
      <c r="BL167" s="15" t="s">
        <v>179</v>
      </c>
      <c r="BM167" s="170" t="s">
        <v>720</v>
      </c>
    </row>
    <row r="168" spans="1:65" s="2" customFormat="1" ht="16.5" customHeight="1">
      <c r="A168" s="28"/>
      <c r="B168" s="157"/>
      <c r="C168" s="158" t="s">
        <v>179</v>
      </c>
      <c r="D168" s="158" t="s">
        <v>142</v>
      </c>
      <c r="E168" s="159" t="s">
        <v>287</v>
      </c>
      <c r="F168" s="160" t="s">
        <v>288</v>
      </c>
      <c r="G168" s="161" t="s">
        <v>145</v>
      </c>
      <c r="H168" s="162">
        <v>4</v>
      </c>
      <c r="I168" s="163"/>
      <c r="J168" s="164">
        <f t="shared" si="10"/>
        <v>0</v>
      </c>
      <c r="K168" s="165"/>
      <c r="L168" s="29"/>
      <c r="M168" s="166" t="s">
        <v>1</v>
      </c>
      <c r="N168" s="167" t="s">
        <v>39</v>
      </c>
      <c r="O168" s="54"/>
      <c r="P168" s="168">
        <f t="shared" si="11"/>
        <v>0</v>
      </c>
      <c r="Q168" s="168">
        <v>0</v>
      </c>
      <c r="R168" s="168">
        <f t="shared" si="12"/>
        <v>0</v>
      </c>
      <c r="S168" s="168">
        <v>0</v>
      </c>
      <c r="T168" s="169">
        <f t="shared" si="1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70" t="s">
        <v>179</v>
      </c>
      <c r="AT168" s="170" t="s">
        <v>142</v>
      </c>
      <c r="AU168" s="170" t="s">
        <v>147</v>
      </c>
      <c r="AY168" s="15" t="s">
        <v>139</v>
      </c>
      <c r="BE168" s="171">
        <f t="shared" si="14"/>
        <v>0</v>
      </c>
      <c r="BF168" s="171">
        <f t="shared" si="15"/>
        <v>0</v>
      </c>
      <c r="BG168" s="171">
        <f t="shared" si="16"/>
        <v>0</v>
      </c>
      <c r="BH168" s="171">
        <f t="shared" si="17"/>
        <v>0</v>
      </c>
      <c r="BI168" s="171">
        <f t="shared" si="18"/>
        <v>0</v>
      </c>
      <c r="BJ168" s="15" t="s">
        <v>147</v>
      </c>
      <c r="BK168" s="171">
        <f t="shared" si="19"/>
        <v>0</v>
      </c>
      <c r="BL168" s="15" t="s">
        <v>179</v>
      </c>
      <c r="BM168" s="170" t="s">
        <v>289</v>
      </c>
    </row>
    <row r="169" spans="1:65" s="2" customFormat="1" ht="16.5" customHeight="1">
      <c r="A169" s="28"/>
      <c r="B169" s="157"/>
      <c r="C169" s="181" t="s">
        <v>228</v>
      </c>
      <c r="D169" s="181" t="s">
        <v>182</v>
      </c>
      <c r="E169" s="182" t="s">
        <v>291</v>
      </c>
      <c r="F169" s="183" t="s">
        <v>468</v>
      </c>
      <c r="G169" s="184" t="s">
        <v>145</v>
      </c>
      <c r="H169" s="185">
        <v>2</v>
      </c>
      <c r="I169" s="186"/>
      <c r="J169" s="187">
        <f t="shared" si="10"/>
        <v>0</v>
      </c>
      <c r="K169" s="188"/>
      <c r="L169" s="189"/>
      <c r="M169" s="190" t="s">
        <v>1</v>
      </c>
      <c r="N169" s="191" t="s">
        <v>39</v>
      </c>
      <c r="O169" s="54"/>
      <c r="P169" s="168">
        <f t="shared" si="11"/>
        <v>0</v>
      </c>
      <c r="Q169" s="168">
        <v>1E-3</v>
      </c>
      <c r="R169" s="168">
        <f t="shared" si="12"/>
        <v>2E-3</v>
      </c>
      <c r="S169" s="168">
        <v>0</v>
      </c>
      <c r="T169" s="169">
        <f t="shared" si="1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70" t="s">
        <v>185</v>
      </c>
      <c r="AT169" s="170" t="s">
        <v>182</v>
      </c>
      <c r="AU169" s="170" t="s">
        <v>147</v>
      </c>
      <c r="AY169" s="15" t="s">
        <v>139</v>
      </c>
      <c r="BE169" s="171">
        <f t="shared" si="14"/>
        <v>0</v>
      </c>
      <c r="BF169" s="171">
        <f t="shared" si="15"/>
        <v>0</v>
      </c>
      <c r="BG169" s="171">
        <f t="shared" si="16"/>
        <v>0</v>
      </c>
      <c r="BH169" s="171">
        <f t="shared" si="17"/>
        <v>0</v>
      </c>
      <c r="BI169" s="171">
        <f t="shared" si="18"/>
        <v>0</v>
      </c>
      <c r="BJ169" s="15" t="s">
        <v>147</v>
      </c>
      <c r="BK169" s="171">
        <f t="shared" si="19"/>
        <v>0</v>
      </c>
      <c r="BL169" s="15" t="s">
        <v>179</v>
      </c>
      <c r="BM169" s="170" t="s">
        <v>293</v>
      </c>
    </row>
    <row r="170" spans="1:65" s="2" customFormat="1" ht="16.5" customHeight="1">
      <c r="A170" s="28"/>
      <c r="B170" s="157"/>
      <c r="C170" s="158" t="s">
        <v>655</v>
      </c>
      <c r="D170" s="158" t="s">
        <v>142</v>
      </c>
      <c r="E170" s="159" t="s">
        <v>300</v>
      </c>
      <c r="F170" s="160" t="s">
        <v>301</v>
      </c>
      <c r="G170" s="161" t="s">
        <v>178</v>
      </c>
      <c r="H170" s="162">
        <v>200</v>
      </c>
      <c r="I170" s="163"/>
      <c r="J170" s="164">
        <f t="shared" si="10"/>
        <v>0</v>
      </c>
      <c r="K170" s="165"/>
      <c r="L170" s="29"/>
      <c r="M170" s="166" t="s">
        <v>1</v>
      </c>
      <c r="N170" s="167" t="s">
        <v>39</v>
      </c>
      <c r="O170" s="54"/>
      <c r="P170" s="168">
        <f t="shared" si="11"/>
        <v>0</v>
      </c>
      <c r="Q170" s="168">
        <v>0</v>
      </c>
      <c r="R170" s="168">
        <f t="shared" si="12"/>
        <v>0</v>
      </c>
      <c r="S170" s="168">
        <v>0</v>
      </c>
      <c r="T170" s="169">
        <f t="shared" si="1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70" t="s">
        <v>179</v>
      </c>
      <c r="AT170" s="170" t="s">
        <v>142</v>
      </c>
      <c r="AU170" s="170" t="s">
        <v>147</v>
      </c>
      <c r="AY170" s="15" t="s">
        <v>139</v>
      </c>
      <c r="BE170" s="171">
        <f t="shared" si="14"/>
        <v>0</v>
      </c>
      <c r="BF170" s="171">
        <f t="shared" si="15"/>
        <v>0</v>
      </c>
      <c r="BG170" s="171">
        <f t="shared" si="16"/>
        <v>0</v>
      </c>
      <c r="BH170" s="171">
        <f t="shared" si="17"/>
        <v>0</v>
      </c>
      <c r="BI170" s="171">
        <f t="shared" si="18"/>
        <v>0</v>
      </c>
      <c r="BJ170" s="15" t="s">
        <v>147</v>
      </c>
      <c r="BK170" s="171">
        <f t="shared" si="19"/>
        <v>0</v>
      </c>
      <c r="BL170" s="15" t="s">
        <v>179</v>
      </c>
      <c r="BM170" s="170" t="s">
        <v>721</v>
      </c>
    </row>
    <row r="171" spans="1:65" s="2" customFormat="1" ht="16.5" customHeight="1">
      <c r="A171" s="28"/>
      <c r="B171" s="157"/>
      <c r="C171" s="158" t="s">
        <v>232</v>
      </c>
      <c r="D171" s="158" t="s">
        <v>142</v>
      </c>
      <c r="E171" s="159" t="s">
        <v>304</v>
      </c>
      <c r="F171" s="160" t="s">
        <v>305</v>
      </c>
      <c r="G171" s="161" t="s">
        <v>213</v>
      </c>
      <c r="H171" s="192"/>
      <c r="I171" s="163"/>
      <c r="J171" s="164">
        <f t="shared" si="10"/>
        <v>0</v>
      </c>
      <c r="K171" s="165"/>
      <c r="L171" s="29"/>
      <c r="M171" s="166" t="s">
        <v>1</v>
      </c>
      <c r="N171" s="167" t="s">
        <v>39</v>
      </c>
      <c r="O171" s="54"/>
      <c r="P171" s="168">
        <f t="shared" si="11"/>
        <v>0</v>
      </c>
      <c r="Q171" s="168">
        <v>0</v>
      </c>
      <c r="R171" s="168">
        <f t="shared" si="12"/>
        <v>0</v>
      </c>
      <c r="S171" s="168">
        <v>0</v>
      </c>
      <c r="T171" s="169">
        <f t="shared" si="1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70" t="s">
        <v>179</v>
      </c>
      <c r="AT171" s="170" t="s">
        <v>142</v>
      </c>
      <c r="AU171" s="170" t="s">
        <v>147</v>
      </c>
      <c r="AY171" s="15" t="s">
        <v>139</v>
      </c>
      <c r="BE171" s="171">
        <f t="shared" si="14"/>
        <v>0</v>
      </c>
      <c r="BF171" s="171">
        <f t="shared" si="15"/>
        <v>0</v>
      </c>
      <c r="BG171" s="171">
        <f t="shared" si="16"/>
        <v>0</v>
      </c>
      <c r="BH171" s="171">
        <f t="shared" si="17"/>
        <v>0</v>
      </c>
      <c r="BI171" s="171">
        <f t="shared" si="18"/>
        <v>0</v>
      </c>
      <c r="BJ171" s="15" t="s">
        <v>147</v>
      </c>
      <c r="BK171" s="171">
        <f t="shared" si="19"/>
        <v>0</v>
      </c>
      <c r="BL171" s="15" t="s">
        <v>179</v>
      </c>
      <c r="BM171" s="170" t="s">
        <v>306</v>
      </c>
    </row>
    <row r="172" spans="1:65" s="12" customFormat="1" ht="25.9" customHeight="1">
      <c r="B172" s="144"/>
      <c r="D172" s="145" t="s">
        <v>72</v>
      </c>
      <c r="E172" s="146" t="s">
        <v>307</v>
      </c>
      <c r="F172" s="146" t="s">
        <v>308</v>
      </c>
      <c r="I172" s="147"/>
      <c r="J172" s="148">
        <f>BK172</f>
        <v>0</v>
      </c>
      <c r="L172" s="144"/>
      <c r="M172" s="149"/>
      <c r="N172" s="150"/>
      <c r="O172" s="150"/>
      <c r="P172" s="151">
        <f>P173</f>
        <v>0</v>
      </c>
      <c r="Q172" s="150"/>
      <c r="R172" s="151">
        <f>R173</f>
        <v>0</v>
      </c>
      <c r="S172" s="150"/>
      <c r="T172" s="152">
        <f>T173</f>
        <v>0</v>
      </c>
      <c r="AR172" s="145" t="s">
        <v>146</v>
      </c>
      <c r="AT172" s="153" t="s">
        <v>72</v>
      </c>
      <c r="AU172" s="153" t="s">
        <v>73</v>
      </c>
      <c r="AY172" s="145" t="s">
        <v>139</v>
      </c>
      <c r="BK172" s="154">
        <f>BK173</f>
        <v>0</v>
      </c>
    </row>
    <row r="173" spans="1:65" s="2" customFormat="1" ht="24" customHeight="1">
      <c r="A173" s="28"/>
      <c r="B173" s="157"/>
      <c r="C173" s="158" t="s">
        <v>263</v>
      </c>
      <c r="D173" s="158" t="s">
        <v>142</v>
      </c>
      <c r="E173" s="159" t="s">
        <v>310</v>
      </c>
      <c r="F173" s="160" t="s">
        <v>722</v>
      </c>
      <c r="G173" s="161" t="s">
        <v>312</v>
      </c>
      <c r="H173" s="162">
        <v>16</v>
      </c>
      <c r="I173" s="163"/>
      <c r="J173" s="164">
        <f>ROUND(I173*H173,2)</f>
        <v>0</v>
      </c>
      <c r="K173" s="165"/>
      <c r="L173" s="29"/>
      <c r="M173" s="193" t="s">
        <v>1</v>
      </c>
      <c r="N173" s="194" t="s">
        <v>39</v>
      </c>
      <c r="O173" s="195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70" t="s">
        <v>313</v>
      </c>
      <c r="AT173" s="170" t="s">
        <v>142</v>
      </c>
      <c r="AU173" s="170" t="s">
        <v>81</v>
      </c>
      <c r="AY173" s="15" t="s">
        <v>139</v>
      </c>
      <c r="BE173" s="171">
        <f>IF(N173="základná",J173,0)</f>
        <v>0</v>
      </c>
      <c r="BF173" s="171">
        <f>IF(N173="znížená",J173,0)</f>
        <v>0</v>
      </c>
      <c r="BG173" s="171">
        <f>IF(N173="zákl. prenesená",J173,0)</f>
        <v>0</v>
      </c>
      <c r="BH173" s="171">
        <f>IF(N173="zníž. prenesená",J173,0)</f>
        <v>0</v>
      </c>
      <c r="BI173" s="171">
        <f>IF(N173="nulová",J173,0)</f>
        <v>0</v>
      </c>
      <c r="BJ173" s="15" t="s">
        <v>147</v>
      </c>
      <c r="BK173" s="171">
        <f>ROUND(I173*H173,2)</f>
        <v>0</v>
      </c>
      <c r="BL173" s="15" t="s">
        <v>313</v>
      </c>
      <c r="BM173" s="170" t="s">
        <v>723</v>
      </c>
    </row>
    <row r="174" spans="1:65" s="2" customFormat="1" ht="7" customHeight="1">
      <c r="A174" s="28"/>
      <c r="B174" s="43"/>
      <c r="C174" s="44"/>
      <c r="D174" s="44"/>
      <c r="E174" s="44"/>
      <c r="F174" s="44"/>
      <c r="G174" s="44"/>
      <c r="H174" s="44"/>
      <c r="I174" s="116"/>
      <c r="J174" s="44"/>
      <c r="K174" s="44"/>
      <c r="L174" s="29"/>
      <c r="M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</row>
  </sheetData>
  <autoFilter ref="C123:K173" xr:uid="{00000000-0009-0000-0000-000009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56"/>
  <sheetViews>
    <sheetView showGridLines="0" workbookViewId="0">
      <selection activeCell="E10" sqref="E10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100.77734375" style="1" customWidth="1"/>
    <col min="7" max="7" width="7" style="1" customWidth="1"/>
    <col min="8" max="8" width="11.44140625" style="1" customWidth="1"/>
    <col min="9" max="9" width="20.109375" style="89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89"/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5" t="s">
        <v>109</v>
      </c>
    </row>
    <row r="3" spans="1:46" s="1" customFormat="1" ht="7" customHeight="1">
      <c r="B3" s="16"/>
      <c r="C3" s="17"/>
      <c r="D3" s="17"/>
      <c r="E3" s="17"/>
      <c r="F3" s="17"/>
      <c r="G3" s="17"/>
      <c r="H3" s="17"/>
      <c r="I3" s="90"/>
      <c r="J3" s="17"/>
      <c r="K3" s="17"/>
      <c r="L3" s="18"/>
      <c r="AT3" s="15" t="s">
        <v>73</v>
      </c>
    </row>
    <row r="4" spans="1:46" s="1" customFormat="1" ht="25" customHeight="1">
      <c r="B4" s="18"/>
      <c r="D4" s="19" t="s">
        <v>110</v>
      </c>
      <c r="I4" s="89"/>
      <c r="L4" s="18"/>
      <c r="M4" s="91" t="s">
        <v>9</v>
      </c>
      <c r="AT4" s="15" t="s">
        <v>3</v>
      </c>
    </row>
    <row r="5" spans="1:46" s="1" customFormat="1" ht="7" customHeight="1">
      <c r="B5" s="18"/>
      <c r="I5" s="89"/>
      <c r="L5" s="18"/>
    </row>
    <row r="6" spans="1:46" s="1" customFormat="1" ht="12" customHeight="1">
      <c r="B6" s="18"/>
      <c r="D6" s="25" t="s">
        <v>15</v>
      </c>
      <c r="I6" s="89"/>
      <c r="L6" s="18"/>
    </row>
    <row r="7" spans="1:46" s="1" customFormat="1" ht="16.5" customHeight="1">
      <c r="B7" s="18"/>
      <c r="E7" s="250" t="str">
        <f>'Rekapitulácia stavby'!K6</f>
        <v>Výstavba zariadení využivajúcich OEZ v prevédzkach COOP Jednota Námestovo</v>
      </c>
      <c r="F7" s="251"/>
      <c r="G7" s="251"/>
      <c r="H7" s="251"/>
      <c r="I7" s="89"/>
      <c r="L7" s="18"/>
    </row>
    <row r="8" spans="1:46" s="2" customFormat="1" ht="12" customHeight="1">
      <c r="A8" s="28"/>
      <c r="B8" s="29"/>
      <c r="C8" s="28"/>
      <c r="D8" s="25" t="s">
        <v>111</v>
      </c>
      <c r="E8" s="28"/>
      <c r="F8" s="28"/>
      <c r="G8" s="28"/>
      <c r="H8" s="28"/>
      <c r="I8" s="92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35" t="s">
        <v>753</v>
      </c>
      <c r="F9" s="249"/>
      <c r="G9" s="249"/>
      <c r="H9" s="249"/>
      <c r="I9" s="92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92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17</v>
      </c>
      <c r="E11" s="28"/>
      <c r="F11" s="23" t="s">
        <v>1</v>
      </c>
      <c r="G11" s="28"/>
      <c r="H11" s="28"/>
      <c r="I11" s="93" t="s">
        <v>18</v>
      </c>
      <c r="J11" s="199"/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19</v>
      </c>
      <c r="E12" s="28"/>
      <c r="F12" s="23" t="s">
        <v>611</v>
      </c>
      <c r="G12" s="28"/>
      <c r="H12" s="28"/>
      <c r="I12" s="93" t="s">
        <v>21</v>
      </c>
      <c r="J12" s="206"/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92"/>
      <c r="J13" s="203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22</v>
      </c>
      <c r="E14" s="28"/>
      <c r="F14" s="28"/>
      <c r="G14" s="28"/>
      <c r="H14" s="28"/>
      <c r="I14" s="93" t="s">
        <v>23</v>
      </c>
      <c r="J14" s="199"/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24</v>
      </c>
      <c r="F15" s="28"/>
      <c r="G15" s="28"/>
      <c r="H15" s="28"/>
      <c r="I15" s="93" t="s">
        <v>25</v>
      </c>
      <c r="J15" s="199"/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7" customHeight="1">
      <c r="A16" s="28"/>
      <c r="B16" s="29"/>
      <c r="C16" s="28"/>
      <c r="D16" s="28"/>
      <c r="E16" s="28"/>
      <c r="F16" s="28"/>
      <c r="G16" s="28"/>
      <c r="H16" s="28"/>
      <c r="I16" s="92"/>
      <c r="J16" s="203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26</v>
      </c>
      <c r="E17" s="28"/>
      <c r="F17" s="28"/>
      <c r="G17" s="28"/>
      <c r="H17" s="28"/>
      <c r="I17" s="93" t="s">
        <v>23</v>
      </c>
      <c r="J17" s="201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54"/>
      <c r="F18" s="255"/>
      <c r="G18" s="255"/>
      <c r="H18" s="255"/>
      <c r="I18" s="93" t="s">
        <v>25</v>
      </c>
      <c r="J18" s="201"/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7" customHeight="1">
      <c r="A19" s="28"/>
      <c r="B19" s="29"/>
      <c r="C19" s="28"/>
      <c r="D19" s="28"/>
      <c r="E19" s="28"/>
      <c r="F19" s="28"/>
      <c r="G19" s="28"/>
      <c r="H19" s="28"/>
      <c r="I19" s="92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93" t="s">
        <v>23</v>
      </c>
      <c r="J20" s="23" t="s">
        <v>1</v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29</v>
      </c>
      <c r="F21" s="28"/>
      <c r="G21" s="28"/>
      <c r="H21" s="28"/>
      <c r="I21" s="93" t="s">
        <v>25</v>
      </c>
      <c r="J21" s="23" t="s">
        <v>1</v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7" customHeight="1">
      <c r="A22" s="28"/>
      <c r="B22" s="29"/>
      <c r="C22" s="28"/>
      <c r="D22" s="28"/>
      <c r="E22" s="28"/>
      <c r="F22" s="28"/>
      <c r="G22" s="28"/>
      <c r="H22" s="28"/>
      <c r="I22" s="92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30</v>
      </c>
      <c r="E23" s="28"/>
      <c r="F23" s="28"/>
      <c r="G23" s="28"/>
      <c r="H23" s="28"/>
      <c r="I23" s="93" t="s">
        <v>23</v>
      </c>
      <c r="J23" s="23" t="s">
        <v>1</v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">
        <v>316</v>
      </c>
      <c r="F24" s="28"/>
      <c r="G24" s="28"/>
      <c r="H24" s="28"/>
      <c r="I24" s="93" t="s">
        <v>25</v>
      </c>
      <c r="J24" s="23" t="s">
        <v>1</v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7" customHeight="1">
      <c r="A25" s="28"/>
      <c r="B25" s="29"/>
      <c r="C25" s="28"/>
      <c r="D25" s="28"/>
      <c r="E25" s="28"/>
      <c r="F25" s="28"/>
      <c r="G25" s="28"/>
      <c r="H25" s="28"/>
      <c r="I25" s="92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92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42" t="s">
        <v>1</v>
      </c>
      <c r="F27" s="242"/>
      <c r="G27" s="242"/>
      <c r="H27" s="242"/>
      <c r="I27" s="96"/>
      <c r="J27" s="94"/>
      <c r="K27" s="94"/>
      <c r="L27" s="97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7" customHeight="1">
      <c r="A28" s="28"/>
      <c r="B28" s="29"/>
      <c r="C28" s="28"/>
      <c r="D28" s="28"/>
      <c r="E28" s="28"/>
      <c r="F28" s="28"/>
      <c r="G28" s="28"/>
      <c r="H28" s="28"/>
      <c r="I28" s="92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7" customHeight="1">
      <c r="A29" s="28"/>
      <c r="B29" s="29"/>
      <c r="C29" s="28"/>
      <c r="D29" s="62"/>
      <c r="E29" s="62"/>
      <c r="F29" s="62"/>
      <c r="G29" s="62"/>
      <c r="H29" s="62"/>
      <c r="I29" s="98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4" customHeight="1">
      <c r="A30" s="28"/>
      <c r="B30" s="29"/>
      <c r="C30" s="28"/>
      <c r="D30" s="99" t="s">
        <v>33</v>
      </c>
      <c r="E30" s="28"/>
      <c r="F30" s="28"/>
      <c r="G30" s="28"/>
      <c r="H30" s="28"/>
      <c r="I30" s="92"/>
      <c r="J30" s="67">
        <f>ROUND(J121,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7" customHeight="1">
      <c r="A31" s="28"/>
      <c r="B31" s="29"/>
      <c r="C31" s="28"/>
      <c r="D31" s="62"/>
      <c r="E31" s="62"/>
      <c r="F31" s="62"/>
      <c r="G31" s="62"/>
      <c r="H31" s="62"/>
      <c r="I31" s="98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5" customHeight="1">
      <c r="A32" s="28"/>
      <c r="B32" s="29"/>
      <c r="C32" s="28"/>
      <c r="D32" s="28"/>
      <c r="E32" s="28"/>
      <c r="F32" s="32" t="s">
        <v>35</v>
      </c>
      <c r="G32" s="28"/>
      <c r="H32" s="28"/>
      <c r="I32" s="100" t="s">
        <v>34</v>
      </c>
      <c r="J32" s="32" t="s">
        <v>36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5" customHeight="1">
      <c r="A33" s="28"/>
      <c r="B33" s="29"/>
      <c r="C33" s="28"/>
      <c r="D33" s="101" t="s">
        <v>37</v>
      </c>
      <c r="E33" s="25" t="s">
        <v>38</v>
      </c>
      <c r="F33" s="102">
        <f>ROUND((SUM(BE121:BE155)),  2)</f>
        <v>0</v>
      </c>
      <c r="G33" s="28"/>
      <c r="H33" s="28"/>
      <c r="I33" s="103">
        <v>0.2</v>
      </c>
      <c r="J33" s="102">
        <f>ROUND(((SUM(BE121:BE155))*I33),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5" customHeight="1">
      <c r="A34" s="28"/>
      <c r="B34" s="29"/>
      <c r="C34" s="28"/>
      <c r="D34" s="28"/>
      <c r="E34" s="25" t="s">
        <v>39</v>
      </c>
      <c r="F34" s="102">
        <f>ROUND((SUM(BF121:BF155)),  2)</f>
        <v>0</v>
      </c>
      <c r="G34" s="28"/>
      <c r="H34" s="28"/>
      <c r="I34" s="103">
        <v>0.2</v>
      </c>
      <c r="J34" s="102">
        <f>ROUND(((SUM(BF121:BF155))*I34),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5" hidden="1" customHeight="1">
      <c r="A35" s="28"/>
      <c r="B35" s="29"/>
      <c r="C35" s="28"/>
      <c r="D35" s="28"/>
      <c r="E35" s="25" t="s">
        <v>40</v>
      </c>
      <c r="F35" s="102">
        <f>ROUND((SUM(BG121:BG155)),  2)</f>
        <v>0</v>
      </c>
      <c r="G35" s="28"/>
      <c r="H35" s="28"/>
      <c r="I35" s="103">
        <v>0.2</v>
      </c>
      <c r="J35" s="102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5" hidden="1" customHeight="1">
      <c r="A36" s="28"/>
      <c r="B36" s="29"/>
      <c r="C36" s="28"/>
      <c r="D36" s="28"/>
      <c r="E36" s="25" t="s">
        <v>41</v>
      </c>
      <c r="F36" s="102">
        <f>ROUND((SUM(BH121:BH155)),  2)</f>
        <v>0</v>
      </c>
      <c r="G36" s="28"/>
      <c r="H36" s="28"/>
      <c r="I36" s="103">
        <v>0.2</v>
      </c>
      <c r="J36" s="102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5" hidden="1" customHeight="1">
      <c r="A37" s="28"/>
      <c r="B37" s="29"/>
      <c r="C37" s="28"/>
      <c r="D37" s="28"/>
      <c r="E37" s="25" t="s">
        <v>42</v>
      </c>
      <c r="F37" s="102">
        <f>ROUND((SUM(BI121:BI155)),  2)</f>
        <v>0</v>
      </c>
      <c r="G37" s="28"/>
      <c r="H37" s="28"/>
      <c r="I37" s="103">
        <v>0</v>
      </c>
      <c r="J37" s="102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7" customHeight="1">
      <c r="A38" s="28"/>
      <c r="B38" s="29"/>
      <c r="C38" s="28"/>
      <c r="D38" s="28"/>
      <c r="E38" s="28"/>
      <c r="F38" s="28"/>
      <c r="G38" s="28"/>
      <c r="H38" s="28"/>
      <c r="I38" s="92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4" customHeight="1">
      <c r="A39" s="28"/>
      <c r="B39" s="29"/>
      <c r="C39" s="104"/>
      <c r="D39" s="105" t="s">
        <v>43</v>
      </c>
      <c r="E39" s="56"/>
      <c r="F39" s="56"/>
      <c r="G39" s="106" t="s">
        <v>44</v>
      </c>
      <c r="H39" s="107" t="s">
        <v>45</v>
      </c>
      <c r="I39" s="108"/>
      <c r="J39" s="109">
        <f>SUM(J30:J37)</f>
        <v>0</v>
      </c>
      <c r="K39" s="110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5" customHeight="1">
      <c r="A40" s="28"/>
      <c r="B40" s="29"/>
      <c r="C40" s="28"/>
      <c r="D40" s="28"/>
      <c r="E40" s="28"/>
      <c r="F40" s="28"/>
      <c r="G40" s="28"/>
      <c r="H40" s="28"/>
      <c r="I40" s="92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5" customHeight="1">
      <c r="B41" s="18"/>
      <c r="I41" s="89"/>
      <c r="L41" s="18"/>
    </row>
    <row r="42" spans="1:31" s="1" customFormat="1" ht="14.5" customHeight="1">
      <c r="B42" s="18"/>
      <c r="I42" s="89"/>
      <c r="L42" s="18"/>
    </row>
    <row r="43" spans="1:31" s="1" customFormat="1" ht="14.5" customHeight="1">
      <c r="B43" s="18"/>
      <c r="I43" s="89"/>
      <c r="L43" s="18"/>
    </row>
    <row r="44" spans="1:31" s="1" customFormat="1" ht="14.5" customHeight="1">
      <c r="B44" s="18"/>
      <c r="I44" s="89"/>
      <c r="L44" s="18"/>
    </row>
    <row r="45" spans="1:31" s="1" customFormat="1" ht="14.5" customHeight="1">
      <c r="B45" s="18"/>
      <c r="I45" s="89"/>
      <c r="L45" s="18"/>
    </row>
    <row r="46" spans="1:31" s="1" customFormat="1" ht="14.5" customHeight="1">
      <c r="B46" s="18"/>
      <c r="I46" s="89"/>
      <c r="L46" s="18"/>
    </row>
    <row r="47" spans="1:31" s="1" customFormat="1" ht="14.5" customHeight="1">
      <c r="B47" s="18"/>
      <c r="I47" s="89"/>
      <c r="L47" s="18"/>
    </row>
    <row r="48" spans="1:31" s="1" customFormat="1" ht="14.5" customHeight="1">
      <c r="B48" s="18"/>
      <c r="I48" s="89"/>
      <c r="L48" s="18"/>
    </row>
    <row r="49" spans="1:31" s="1" customFormat="1" ht="14.5" customHeight="1">
      <c r="B49" s="18"/>
      <c r="I49" s="89"/>
      <c r="L49" s="18"/>
    </row>
    <row r="50" spans="1:31" s="2" customFormat="1" ht="14.5" customHeight="1">
      <c r="B50" s="38"/>
      <c r="D50" s="39" t="s">
        <v>46</v>
      </c>
      <c r="E50" s="40"/>
      <c r="F50" s="40"/>
      <c r="G50" s="39" t="s">
        <v>47</v>
      </c>
      <c r="H50" s="40"/>
      <c r="I50" s="111"/>
      <c r="J50" s="40"/>
      <c r="K50" s="40"/>
      <c r="L50" s="38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5">
      <c r="A61" s="28"/>
      <c r="B61" s="29"/>
      <c r="C61" s="28"/>
      <c r="D61" s="41" t="s">
        <v>48</v>
      </c>
      <c r="E61" s="31"/>
      <c r="F61" s="112" t="s">
        <v>49</v>
      </c>
      <c r="G61" s="41" t="s">
        <v>48</v>
      </c>
      <c r="H61" s="31"/>
      <c r="I61" s="113"/>
      <c r="J61" s="114" t="s">
        <v>49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">
      <c r="A65" s="28"/>
      <c r="B65" s="29"/>
      <c r="C65" s="28"/>
      <c r="D65" s="39" t="s">
        <v>50</v>
      </c>
      <c r="E65" s="42"/>
      <c r="F65" s="42"/>
      <c r="G65" s="39" t="s">
        <v>51</v>
      </c>
      <c r="H65" s="42"/>
      <c r="I65" s="115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5">
      <c r="A76" s="28"/>
      <c r="B76" s="29"/>
      <c r="C76" s="28"/>
      <c r="D76" s="41" t="s">
        <v>48</v>
      </c>
      <c r="E76" s="31"/>
      <c r="F76" s="112" t="s">
        <v>49</v>
      </c>
      <c r="G76" s="41" t="s">
        <v>48</v>
      </c>
      <c r="H76" s="31"/>
      <c r="I76" s="113"/>
      <c r="J76" s="114" t="s">
        <v>49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5" customHeight="1">
      <c r="A77" s="28"/>
      <c r="B77" s="43"/>
      <c r="C77" s="44"/>
      <c r="D77" s="44"/>
      <c r="E77" s="44"/>
      <c r="F77" s="44"/>
      <c r="G77" s="44"/>
      <c r="H77" s="44"/>
      <c r="I77" s="116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7" customHeight="1">
      <c r="A81" s="28"/>
      <c r="B81" s="45"/>
      <c r="C81" s="46"/>
      <c r="D81" s="46"/>
      <c r="E81" s="46"/>
      <c r="F81" s="46"/>
      <c r="G81" s="46"/>
      <c r="H81" s="46"/>
      <c r="I81" s="117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5" customHeight="1">
      <c r="A82" s="28"/>
      <c r="B82" s="29"/>
      <c r="C82" s="19" t="s">
        <v>114</v>
      </c>
      <c r="D82" s="28"/>
      <c r="E82" s="28"/>
      <c r="F82" s="28"/>
      <c r="G82" s="28"/>
      <c r="H82" s="28"/>
      <c r="I82" s="92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7" customHeight="1">
      <c r="A83" s="28"/>
      <c r="B83" s="29"/>
      <c r="C83" s="28"/>
      <c r="D83" s="28"/>
      <c r="E83" s="28"/>
      <c r="F83" s="28"/>
      <c r="G83" s="28"/>
      <c r="H83" s="28"/>
      <c r="I83" s="92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15</v>
      </c>
      <c r="D84" s="28"/>
      <c r="E84" s="28"/>
      <c r="F84" s="28"/>
      <c r="G84" s="28"/>
      <c r="H84" s="28"/>
      <c r="I84" s="92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50" t="str">
        <f>E7</f>
        <v>Výstavba zariadení využivajúcich OEZ v prevédzkach COOP Jednota Námestovo</v>
      </c>
      <c r="F85" s="251"/>
      <c r="G85" s="251"/>
      <c r="H85" s="251"/>
      <c r="I85" s="92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111</v>
      </c>
      <c r="D86" s="28"/>
      <c r="E86" s="28"/>
      <c r="F86" s="28"/>
      <c r="G86" s="28"/>
      <c r="H86" s="28"/>
      <c r="I86" s="92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35" t="str">
        <f>E9</f>
        <v>SO5.2 - SO5.2 COOP Zákamenné 4-42 Elektroinštalácia a MaR</v>
      </c>
      <c r="F87" s="249"/>
      <c r="G87" s="249"/>
      <c r="H87" s="249"/>
      <c r="I87" s="92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7" customHeight="1">
      <c r="A88" s="28"/>
      <c r="B88" s="29"/>
      <c r="C88" s="28"/>
      <c r="D88" s="28"/>
      <c r="E88" s="28"/>
      <c r="F88" s="28"/>
      <c r="G88" s="28"/>
      <c r="H88" s="28"/>
      <c r="I88" s="92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19</v>
      </c>
      <c r="D89" s="28"/>
      <c r="E89" s="28"/>
      <c r="F89" s="23" t="str">
        <f>F12</f>
        <v>Zakamenné</v>
      </c>
      <c r="G89" s="28"/>
      <c r="H89" s="28"/>
      <c r="I89" s="93" t="s">
        <v>21</v>
      </c>
      <c r="J89" s="51" t="str">
        <f>IF(J12="","",J12)</f>
        <v/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7" customHeight="1">
      <c r="A90" s="28"/>
      <c r="B90" s="29"/>
      <c r="C90" s="28"/>
      <c r="D90" s="28"/>
      <c r="E90" s="28"/>
      <c r="F90" s="28"/>
      <c r="G90" s="28"/>
      <c r="H90" s="28"/>
      <c r="I90" s="92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28" customHeight="1">
      <c r="A91" s="28"/>
      <c r="B91" s="29"/>
      <c r="C91" s="25" t="s">
        <v>22</v>
      </c>
      <c r="D91" s="28"/>
      <c r="E91" s="28"/>
      <c r="F91" s="23" t="str">
        <f>E15</f>
        <v xml:space="preserve">COOP Jednota Námestovo, s.d. </v>
      </c>
      <c r="G91" s="28"/>
      <c r="H91" s="28"/>
      <c r="I91" s="93" t="s">
        <v>27</v>
      </c>
      <c r="J91" s="26" t="str">
        <f>E21</f>
        <v xml:space="preserve">Entepro, s.r.o., 027 53 Istewbné č. 278 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5" customHeight="1">
      <c r="A92" s="28"/>
      <c r="B92" s="29"/>
      <c r="C92" s="25" t="s">
        <v>26</v>
      </c>
      <c r="D92" s="28"/>
      <c r="E92" s="28"/>
      <c r="F92" s="23" t="str">
        <f>IF(E18="","",E18)</f>
        <v/>
      </c>
      <c r="G92" s="28"/>
      <c r="H92" s="28"/>
      <c r="I92" s="93" t="s">
        <v>30</v>
      </c>
      <c r="J92" s="26" t="str">
        <f>E24</f>
        <v>Daniel Martinko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4" customHeight="1">
      <c r="A93" s="28"/>
      <c r="B93" s="29"/>
      <c r="C93" s="28"/>
      <c r="D93" s="28"/>
      <c r="E93" s="28"/>
      <c r="F93" s="28"/>
      <c r="G93" s="28"/>
      <c r="H93" s="28"/>
      <c r="I93" s="92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8" t="s">
        <v>115</v>
      </c>
      <c r="D94" s="104"/>
      <c r="E94" s="104"/>
      <c r="F94" s="104"/>
      <c r="G94" s="104"/>
      <c r="H94" s="104"/>
      <c r="I94" s="119"/>
      <c r="J94" s="120" t="s">
        <v>116</v>
      </c>
      <c r="K94" s="104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4" customHeight="1">
      <c r="A95" s="28"/>
      <c r="B95" s="29"/>
      <c r="C95" s="28"/>
      <c r="D95" s="28"/>
      <c r="E95" s="28"/>
      <c r="F95" s="28"/>
      <c r="G95" s="28"/>
      <c r="H95" s="28"/>
      <c r="I95" s="92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21" t="s">
        <v>117</v>
      </c>
      <c r="D96" s="28"/>
      <c r="E96" s="28"/>
      <c r="F96" s="28"/>
      <c r="G96" s="28"/>
      <c r="H96" s="28"/>
      <c r="I96" s="92"/>
      <c r="J96" s="67">
        <f>J121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118</v>
      </c>
    </row>
    <row r="97" spans="1:31" s="9" customFormat="1" ht="25" customHeight="1">
      <c r="B97" s="122"/>
      <c r="D97" s="123" t="s">
        <v>471</v>
      </c>
      <c r="E97" s="124"/>
      <c r="F97" s="124"/>
      <c r="G97" s="124"/>
      <c r="H97" s="124"/>
      <c r="I97" s="125"/>
      <c r="J97" s="126">
        <f>J122</f>
        <v>0</v>
      </c>
      <c r="L97" s="122"/>
    </row>
    <row r="98" spans="1:31" s="10" customFormat="1" ht="19.899999999999999" customHeight="1">
      <c r="B98" s="127"/>
      <c r="D98" s="128" t="s">
        <v>472</v>
      </c>
      <c r="E98" s="129"/>
      <c r="F98" s="129"/>
      <c r="G98" s="129"/>
      <c r="H98" s="129"/>
      <c r="I98" s="130"/>
      <c r="J98" s="131">
        <f>J123</f>
        <v>0</v>
      </c>
      <c r="L98" s="127"/>
    </row>
    <row r="99" spans="1:31" s="9" customFormat="1" ht="25" customHeight="1">
      <c r="B99" s="122"/>
      <c r="D99" s="123" t="s">
        <v>473</v>
      </c>
      <c r="E99" s="124"/>
      <c r="F99" s="124"/>
      <c r="G99" s="124"/>
      <c r="H99" s="124"/>
      <c r="I99" s="125"/>
      <c r="J99" s="126">
        <f>J126</f>
        <v>0</v>
      </c>
      <c r="L99" s="122"/>
    </row>
    <row r="100" spans="1:31" s="10" customFormat="1" ht="19.899999999999999" customHeight="1">
      <c r="B100" s="127"/>
      <c r="D100" s="128" t="s">
        <v>474</v>
      </c>
      <c r="E100" s="129"/>
      <c r="F100" s="129"/>
      <c r="G100" s="129"/>
      <c r="H100" s="129"/>
      <c r="I100" s="130"/>
      <c r="J100" s="131">
        <f>J127</f>
        <v>0</v>
      </c>
      <c r="L100" s="127"/>
    </row>
    <row r="101" spans="1:31" s="9" customFormat="1" ht="25" customHeight="1">
      <c r="B101" s="122"/>
      <c r="D101" s="123" t="s">
        <v>319</v>
      </c>
      <c r="E101" s="124"/>
      <c r="F101" s="124"/>
      <c r="G101" s="124"/>
      <c r="H101" s="124"/>
      <c r="I101" s="125"/>
      <c r="J101" s="126">
        <f>J153</f>
        <v>0</v>
      </c>
      <c r="L101" s="122"/>
    </row>
    <row r="102" spans="1:31" s="2" customFormat="1" ht="21.75" customHeight="1">
      <c r="A102" s="28"/>
      <c r="B102" s="29"/>
      <c r="C102" s="28"/>
      <c r="D102" s="28"/>
      <c r="E102" s="28"/>
      <c r="F102" s="28"/>
      <c r="G102" s="28"/>
      <c r="H102" s="28"/>
      <c r="I102" s="92"/>
      <c r="J102" s="28"/>
      <c r="K102" s="28"/>
      <c r="L102" s="3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7" customHeight="1">
      <c r="A103" s="28"/>
      <c r="B103" s="43"/>
      <c r="C103" s="44"/>
      <c r="D103" s="44"/>
      <c r="E103" s="44"/>
      <c r="F103" s="44"/>
      <c r="G103" s="44"/>
      <c r="H103" s="44"/>
      <c r="I103" s="116"/>
      <c r="J103" s="44"/>
      <c r="K103" s="44"/>
      <c r="L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7" spans="1:31" s="2" customFormat="1" ht="7" customHeight="1">
      <c r="A107" s="28"/>
      <c r="B107" s="45"/>
      <c r="C107" s="46"/>
      <c r="D107" s="46"/>
      <c r="E107" s="46"/>
      <c r="F107" s="46"/>
      <c r="G107" s="46"/>
      <c r="H107" s="46"/>
      <c r="I107" s="117"/>
      <c r="J107" s="46"/>
      <c r="K107" s="46"/>
      <c r="L107" s="3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25" customHeight="1">
      <c r="A108" s="28"/>
      <c r="B108" s="29"/>
      <c r="C108" s="19" t="s">
        <v>125</v>
      </c>
      <c r="D108" s="28"/>
      <c r="E108" s="28"/>
      <c r="F108" s="28"/>
      <c r="G108" s="28"/>
      <c r="H108" s="28"/>
      <c r="I108" s="92"/>
      <c r="J108" s="28"/>
      <c r="K108" s="28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7" customHeight="1">
      <c r="A109" s="28"/>
      <c r="B109" s="29"/>
      <c r="C109" s="28"/>
      <c r="D109" s="28"/>
      <c r="E109" s="28"/>
      <c r="F109" s="28"/>
      <c r="G109" s="28"/>
      <c r="H109" s="28"/>
      <c r="I109" s="92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2" customHeight="1">
      <c r="A110" s="28"/>
      <c r="B110" s="29"/>
      <c r="C110" s="25" t="s">
        <v>15</v>
      </c>
      <c r="D110" s="28"/>
      <c r="E110" s="28"/>
      <c r="F110" s="28"/>
      <c r="G110" s="28"/>
      <c r="H110" s="28"/>
      <c r="I110" s="92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6.5" customHeight="1">
      <c r="A111" s="28"/>
      <c r="B111" s="29"/>
      <c r="C111" s="28"/>
      <c r="D111" s="28"/>
      <c r="E111" s="250" t="str">
        <f>E7</f>
        <v>Výstavba zariadení využivajúcich OEZ v prevédzkach COOP Jednota Námestovo</v>
      </c>
      <c r="F111" s="251"/>
      <c r="G111" s="251"/>
      <c r="H111" s="251"/>
      <c r="I111" s="92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111</v>
      </c>
      <c r="D112" s="28"/>
      <c r="E112" s="28"/>
      <c r="F112" s="28"/>
      <c r="G112" s="28"/>
      <c r="H112" s="28"/>
      <c r="I112" s="92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6.5" customHeight="1">
      <c r="A113" s="28"/>
      <c r="B113" s="29"/>
      <c r="C113" s="28"/>
      <c r="D113" s="28"/>
      <c r="E113" s="235" t="str">
        <f>E9</f>
        <v>SO5.2 - SO5.2 COOP Zákamenné 4-42 Elektroinštalácia a MaR</v>
      </c>
      <c r="F113" s="249"/>
      <c r="G113" s="249"/>
      <c r="H113" s="249"/>
      <c r="I113" s="92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7" customHeight="1">
      <c r="A114" s="28"/>
      <c r="B114" s="29"/>
      <c r="C114" s="28"/>
      <c r="D114" s="28"/>
      <c r="E114" s="28"/>
      <c r="F114" s="28"/>
      <c r="G114" s="28"/>
      <c r="H114" s="28"/>
      <c r="I114" s="92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29"/>
      <c r="C115" s="25" t="s">
        <v>19</v>
      </c>
      <c r="D115" s="28"/>
      <c r="E115" s="28"/>
      <c r="F115" s="23" t="str">
        <f>F12</f>
        <v>Zakamenné</v>
      </c>
      <c r="G115" s="28"/>
      <c r="H115" s="28"/>
      <c r="I115" s="93" t="s">
        <v>21</v>
      </c>
      <c r="J115" s="51" t="str">
        <f>IF(J12="","",J12)</f>
        <v/>
      </c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7" customHeight="1">
      <c r="A116" s="28"/>
      <c r="B116" s="29"/>
      <c r="C116" s="28"/>
      <c r="D116" s="28"/>
      <c r="E116" s="28"/>
      <c r="F116" s="28"/>
      <c r="G116" s="28"/>
      <c r="H116" s="28"/>
      <c r="I116" s="92"/>
      <c r="J116" s="28"/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28" customHeight="1">
      <c r="A117" s="28"/>
      <c r="B117" s="29"/>
      <c r="C117" s="25" t="s">
        <v>22</v>
      </c>
      <c r="D117" s="28"/>
      <c r="E117" s="28"/>
      <c r="F117" s="23" t="str">
        <f>E15</f>
        <v xml:space="preserve">COOP Jednota Námestovo, s.d. </v>
      </c>
      <c r="G117" s="28"/>
      <c r="H117" s="28"/>
      <c r="I117" s="93" t="s">
        <v>27</v>
      </c>
      <c r="J117" s="26" t="str">
        <f>E21</f>
        <v xml:space="preserve">Entepro, s.r.o., 027 53 Istewbné č. 278 </v>
      </c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5.25" customHeight="1">
      <c r="A118" s="28"/>
      <c r="B118" s="29"/>
      <c r="C118" s="25" t="s">
        <v>26</v>
      </c>
      <c r="D118" s="28"/>
      <c r="E118" s="28"/>
      <c r="F118" s="23" t="str">
        <f>IF(E18="","",E18)</f>
        <v/>
      </c>
      <c r="G118" s="28"/>
      <c r="H118" s="28"/>
      <c r="I118" s="93" t="s">
        <v>30</v>
      </c>
      <c r="J118" s="26" t="str">
        <f>E24</f>
        <v>Daniel Martinko</v>
      </c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0.4" customHeight="1">
      <c r="A119" s="28"/>
      <c r="B119" s="29"/>
      <c r="C119" s="28"/>
      <c r="D119" s="28"/>
      <c r="E119" s="28"/>
      <c r="F119" s="28"/>
      <c r="G119" s="28"/>
      <c r="H119" s="28"/>
      <c r="I119" s="92"/>
      <c r="J119" s="28"/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11" customFormat="1" ht="29.25" customHeight="1">
      <c r="A120" s="132"/>
      <c r="B120" s="133"/>
      <c r="C120" s="134" t="s">
        <v>126</v>
      </c>
      <c r="D120" s="135" t="s">
        <v>58</v>
      </c>
      <c r="E120" s="135" t="s">
        <v>54</v>
      </c>
      <c r="F120" s="135" t="s">
        <v>55</v>
      </c>
      <c r="G120" s="135" t="s">
        <v>127</v>
      </c>
      <c r="H120" s="135" t="s">
        <v>128</v>
      </c>
      <c r="I120" s="136" t="s">
        <v>129</v>
      </c>
      <c r="J120" s="137" t="s">
        <v>116</v>
      </c>
      <c r="K120" s="138" t="s">
        <v>130</v>
      </c>
      <c r="L120" s="139"/>
      <c r="M120" s="58" t="s">
        <v>1</v>
      </c>
      <c r="N120" s="59" t="s">
        <v>37</v>
      </c>
      <c r="O120" s="59" t="s">
        <v>131</v>
      </c>
      <c r="P120" s="59" t="s">
        <v>132</v>
      </c>
      <c r="Q120" s="59" t="s">
        <v>133</v>
      </c>
      <c r="R120" s="59" t="s">
        <v>134</v>
      </c>
      <c r="S120" s="59" t="s">
        <v>135</v>
      </c>
      <c r="T120" s="60" t="s">
        <v>136</v>
      </c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</row>
    <row r="121" spans="1:65" s="2" customFormat="1" ht="22.9" customHeight="1">
      <c r="A121" s="28"/>
      <c r="B121" s="29"/>
      <c r="C121" s="65" t="s">
        <v>117</v>
      </c>
      <c r="D121" s="28"/>
      <c r="E121" s="28"/>
      <c r="F121" s="28"/>
      <c r="G121" s="28"/>
      <c r="H121" s="28"/>
      <c r="I121" s="92"/>
      <c r="J121" s="140">
        <f>BK121</f>
        <v>0</v>
      </c>
      <c r="K121" s="28"/>
      <c r="L121" s="29"/>
      <c r="M121" s="61"/>
      <c r="N121" s="52"/>
      <c r="O121" s="62"/>
      <c r="P121" s="141">
        <f>P122+P126+P153</f>
        <v>0</v>
      </c>
      <c r="Q121" s="62"/>
      <c r="R121" s="141">
        <f>R122+R126+R153</f>
        <v>0</v>
      </c>
      <c r="S121" s="62"/>
      <c r="T121" s="142">
        <f>T122+T126+T153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T121" s="15" t="s">
        <v>72</v>
      </c>
      <c r="AU121" s="15" t="s">
        <v>118</v>
      </c>
      <c r="BK121" s="143">
        <f>BK122+BK126+BK153</f>
        <v>0</v>
      </c>
    </row>
    <row r="122" spans="1:65" s="12" customFormat="1" ht="25.9" customHeight="1">
      <c r="B122" s="144"/>
      <c r="D122" s="145" t="s">
        <v>72</v>
      </c>
      <c r="E122" s="146" t="s">
        <v>137</v>
      </c>
      <c r="F122" s="146" t="s">
        <v>475</v>
      </c>
      <c r="I122" s="147"/>
      <c r="J122" s="148">
        <f>BK122</f>
        <v>0</v>
      </c>
      <c r="L122" s="144"/>
      <c r="M122" s="149"/>
      <c r="N122" s="150"/>
      <c r="O122" s="150"/>
      <c r="P122" s="151">
        <f>P123</f>
        <v>0</v>
      </c>
      <c r="Q122" s="150"/>
      <c r="R122" s="151">
        <f>R123</f>
        <v>0</v>
      </c>
      <c r="S122" s="150"/>
      <c r="T122" s="152">
        <f>T123</f>
        <v>0</v>
      </c>
      <c r="AR122" s="145" t="s">
        <v>81</v>
      </c>
      <c r="AT122" s="153" t="s">
        <v>72</v>
      </c>
      <c r="AU122" s="153" t="s">
        <v>73</v>
      </c>
      <c r="AY122" s="145" t="s">
        <v>139</v>
      </c>
      <c r="BK122" s="154">
        <f>BK123</f>
        <v>0</v>
      </c>
    </row>
    <row r="123" spans="1:65" s="12" customFormat="1" ht="22.9" customHeight="1">
      <c r="B123" s="144"/>
      <c r="D123" s="145" t="s">
        <v>72</v>
      </c>
      <c r="E123" s="155" t="s">
        <v>140</v>
      </c>
      <c r="F123" s="155" t="s">
        <v>320</v>
      </c>
      <c r="I123" s="147"/>
      <c r="J123" s="156">
        <f>BK123</f>
        <v>0</v>
      </c>
      <c r="L123" s="144"/>
      <c r="M123" s="149"/>
      <c r="N123" s="150"/>
      <c r="O123" s="150"/>
      <c r="P123" s="151">
        <f>SUM(P124:P125)</f>
        <v>0</v>
      </c>
      <c r="Q123" s="150"/>
      <c r="R123" s="151">
        <f>SUM(R124:R125)</f>
        <v>0</v>
      </c>
      <c r="S123" s="150"/>
      <c r="T123" s="152">
        <f>SUM(T124:T125)</f>
        <v>0</v>
      </c>
      <c r="AR123" s="145" t="s">
        <v>81</v>
      </c>
      <c r="AT123" s="153" t="s">
        <v>72</v>
      </c>
      <c r="AU123" s="153" t="s">
        <v>81</v>
      </c>
      <c r="AY123" s="145" t="s">
        <v>139</v>
      </c>
      <c r="BK123" s="154">
        <f>SUM(BK124:BK125)</f>
        <v>0</v>
      </c>
    </row>
    <row r="124" spans="1:65" s="2" customFormat="1" ht="16.5" customHeight="1">
      <c r="A124" s="28"/>
      <c r="B124" s="157"/>
      <c r="C124" s="158" t="s">
        <v>81</v>
      </c>
      <c r="D124" s="158" t="s">
        <v>142</v>
      </c>
      <c r="E124" s="159" t="s">
        <v>321</v>
      </c>
      <c r="F124" s="160" t="s">
        <v>322</v>
      </c>
      <c r="G124" s="161" t="s">
        <v>145</v>
      </c>
      <c r="H124" s="162">
        <v>4</v>
      </c>
      <c r="I124" s="163"/>
      <c r="J124" s="164">
        <f>ROUND(I124*H124,2)</f>
        <v>0</v>
      </c>
      <c r="K124" s="165"/>
      <c r="L124" s="29"/>
      <c r="M124" s="166" t="s">
        <v>1</v>
      </c>
      <c r="N124" s="167" t="s">
        <v>39</v>
      </c>
      <c r="O124" s="54"/>
      <c r="P124" s="168">
        <f>O124*H124</f>
        <v>0</v>
      </c>
      <c r="Q124" s="168">
        <v>0</v>
      </c>
      <c r="R124" s="168">
        <f>Q124*H124</f>
        <v>0</v>
      </c>
      <c r="S124" s="168">
        <v>0</v>
      </c>
      <c r="T124" s="169">
        <f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70" t="s">
        <v>146</v>
      </c>
      <c r="AT124" s="170" t="s">
        <v>142</v>
      </c>
      <c r="AU124" s="170" t="s">
        <v>147</v>
      </c>
      <c r="AY124" s="15" t="s">
        <v>139</v>
      </c>
      <c r="BE124" s="171">
        <f>IF(N124="základná",J124,0)</f>
        <v>0</v>
      </c>
      <c r="BF124" s="171">
        <f>IF(N124="znížená",J124,0)</f>
        <v>0</v>
      </c>
      <c r="BG124" s="171">
        <f>IF(N124="zákl. prenesená",J124,0)</f>
        <v>0</v>
      </c>
      <c r="BH124" s="171">
        <f>IF(N124="zníž. prenesená",J124,0)</f>
        <v>0</v>
      </c>
      <c r="BI124" s="171">
        <f>IF(N124="nulová",J124,0)</f>
        <v>0</v>
      </c>
      <c r="BJ124" s="15" t="s">
        <v>147</v>
      </c>
      <c r="BK124" s="171">
        <f>ROUND(I124*H124,2)</f>
        <v>0</v>
      </c>
      <c r="BL124" s="15" t="s">
        <v>146</v>
      </c>
      <c r="BM124" s="170" t="s">
        <v>724</v>
      </c>
    </row>
    <row r="125" spans="1:65" s="2" customFormat="1" ht="16.5" customHeight="1">
      <c r="A125" s="28"/>
      <c r="B125" s="157"/>
      <c r="C125" s="158" t="s">
        <v>147</v>
      </c>
      <c r="D125" s="158" t="s">
        <v>142</v>
      </c>
      <c r="E125" s="159" t="s">
        <v>324</v>
      </c>
      <c r="F125" s="160" t="s">
        <v>325</v>
      </c>
      <c r="G125" s="161" t="s">
        <v>145</v>
      </c>
      <c r="H125" s="162">
        <v>3</v>
      </c>
      <c r="I125" s="163"/>
      <c r="J125" s="164">
        <f>ROUND(I125*H125,2)</f>
        <v>0</v>
      </c>
      <c r="K125" s="165"/>
      <c r="L125" s="29"/>
      <c r="M125" s="166" t="s">
        <v>1</v>
      </c>
      <c r="N125" s="167" t="s">
        <v>39</v>
      </c>
      <c r="O125" s="54"/>
      <c r="P125" s="168">
        <f>O125*H125</f>
        <v>0</v>
      </c>
      <c r="Q125" s="168">
        <v>0</v>
      </c>
      <c r="R125" s="168">
        <f>Q125*H125</f>
        <v>0</v>
      </c>
      <c r="S125" s="168">
        <v>0</v>
      </c>
      <c r="T125" s="169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70" t="s">
        <v>146</v>
      </c>
      <c r="AT125" s="170" t="s">
        <v>142</v>
      </c>
      <c r="AU125" s="170" t="s">
        <v>147</v>
      </c>
      <c r="AY125" s="15" t="s">
        <v>139</v>
      </c>
      <c r="BE125" s="171">
        <f>IF(N125="základná",J125,0)</f>
        <v>0</v>
      </c>
      <c r="BF125" s="171">
        <f>IF(N125="znížená",J125,0)</f>
        <v>0</v>
      </c>
      <c r="BG125" s="171">
        <f>IF(N125="zákl. prenesená",J125,0)</f>
        <v>0</v>
      </c>
      <c r="BH125" s="171">
        <f>IF(N125="zníž. prenesená",J125,0)</f>
        <v>0</v>
      </c>
      <c r="BI125" s="171">
        <f>IF(N125="nulová",J125,0)</f>
        <v>0</v>
      </c>
      <c r="BJ125" s="15" t="s">
        <v>147</v>
      </c>
      <c r="BK125" s="171">
        <f>ROUND(I125*H125,2)</f>
        <v>0</v>
      </c>
      <c r="BL125" s="15" t="s">
        <v>146</v>
      </c>
      <c r="BM125" s="170" t="s">
        <v>725</v>
      </c>
    </row>
    <row r="126" spans="1:65" s="12" customFormat="1" ht="25.9" customHeight="1">
      <c r="B126" s="144"/>
      <c r="D126" s="145" t="s">
        <v>72</v>
      </c>
      <c r="E126" s="146" t="s">
        <v>182</v>
      </c>
      <c r="F126" s="146" t="s">
        <v>478</v>
      </c>
      <c r="I126" s="147"/>
      <c r="J126" s="148">
        <f>BK126</f>
        <v>0</v>
      </c>
      <c r="L126" s="144"/>
      <c r="M126" s="149"/>
      <c r="N126" s="150"/>
      <c r="O126" s="150"/>
      <c r="P126" s="151">
        <f>P127</f>
        <v>0</v>
      </c>
      <c r="Q126" s="150"/>
      <c r="R126" s="151">
        <f>R127</f>
        <v>0</v>
      </c>
      <c r="S126" s="150"/>
      <c r="T126" s="152">
        <f>T127</f>
        <v>0</v>
      </c>
      <c r="AR126" s="145" t="s">
        <v>153</v>
      </c>
      <c r="AT126" s="153" t="s">
        <v>72</v>
      </c>
      <c r="AU126" s="153" t="s">
        <v>73</v>
      </c>
      <c r="AY126" s="145" t="s">
        <v>139</v>
      </c>
      <c r="BK126" s="154">
        <f>BK127</f>
        <v>0</v>
      </c>
    </row>
    <row r="127" spans="1:65" s="12" customFormat="1" ht="22.9" customHeight="1">
      <c r="B127" s="144"/>
      <c r="D127" s="145" t="s">
        <v>72</v>
      </c>
      <c r="E127" s="155" t="s">
        <v>327</v>
      </c>
      <c r="F127" s="155" t="s">
        <v>328</v>
      </c>
      <c r="I127" s="147"/>
      <c r="J127" s="156">
        <f>BK127</f>
        <v>0</v>
      </c>
      <c r="L127" s="144"/>
      <c r="M127" s="149"/>
      <c r="N127" s="150"/>
      <c r="O127" s="150"/>
      <c r="P127" s="151">
        <f>SUM(P128:P152)</f>
        <v>0</v>
      </c>
      <c r="Q127" s="150"/>
      <c r="R127" s="151">
        <f>SUM(R128:R152)</f>
        <v>0</v>
      </c>
      <c r="S127" s="150"/>
      <c r="T127" s="152">
        <f>SUM(T128:T152)</f>
        <v>0</v>
      </c>
      <c r="AR127" s="145" t="s">
        <v>153</v>
      </c>
      <c r="AT127" s="153" t="s">
        <v>72</v>
      </c>
      <c r="AU127" s="153" t="s">
        <v>81</v>
      </c>
      <c r="AY127" s="145" t="s">
        <v>139</v>
      </c>
      <c r="BK127" s="154">
        <f>SUM(BK128:BK152)</f>
        <v>0</v>
      </c>
    </row>
    <row r="128" spans="1:65" s="2" customFormat="1" ht="16.5" customHeight="1">
      <c r="A128" s="28"/>
      <c r="B128" s="157"/>
      <c r="C128" s="158" t="s">
        <v>153</v>
      </c>
      <c r="D128" s="158" t="s">
        <v>142</v>
      </c>
      <c r="E128" s="159" t="s">
        <v>329</v>
      </c>
      <c r="F128" s="160" t="s">
        <v>330</v>
      </c>
      <c r="G128" s="161" t="s">
        <v>178</v>
      </c>
      <c r="H128" s="162">
        <v>6</v>
      </c>
      <c r="I128" s="163"/>
      <c r="J128" s="164">
        <f t="shared" ref="J128:J152" si="0">ROUND(I128*H128,2)</f>
        <v>0</v>
      </c>
      <c r="K128" s="165"/>
      <c r="L128" s="29"/>
      <c r="M128" s="166" t="s">
        <v>1</v>
      </c>
      <c r="N128" s="167" t="s">
        <v>39</v>
      </c>
      <c r="O128" s="54"/>
      <c r="P128" s="168">
        <f t="shared" ref="P128:P152" si="1">O128*H128</f>
        <v>0</v>
      </c>
      <c r="Q128" s="168">
        <v>0</v>
      </c>
      <c r="R128" s="168">
        <f t="shared" ref="R128:R152" si="2">Q128*H128</f>
        <v>0</v>
      </c>
      <c r="S128" s="168">
        <v>0</v>
      </c>
      <c r="T128" s="169">
        <f t="shared" ref="T128:T152" si="3"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70" t="s">
        <v>331</v>
      </c>
      <c r="AT128" s="170" t="s">
        <v>142</v>
      </c>
      <c r="AU128" s="170" t="s">
        <v>147</v>
      </c>
      <c r="AY128" s="15" t="s">
        <v>139</v>
      </c>
      <c r="BE128" s="171">
        <f t="shared" ref="BE128:BE152" si="4">IF(N128="základná",J128,0)</f>
        <v>0</v>
      </c>
      <c r="BF128" s="171">
        <f t="shared" ref="BF128:BF152" si="5">IF(N128="znížená",J128,0)</f>
        <v>0</v>
      </c>
      <c r="BG128" s="171">
        <f t="shared" ref="BG128:BG152" si="6">IF(N128="zákl. prenesená",J128,0)</f>
        <v>0</v>
      </c>
      <c r="BH128" s="171">
        <f t="shared" ref="BH128:BH152" si="7">IF(N128="zníž. prenesená",J128,0)</f>
        <v>0</v>
      </c>
      <c r="BI128" s="171">
        <f t="shared" ref="BI128:BI152" si="8">IF(N128="nulová",J128,0)</f>
        <v>0</v>
      </c>
      <c r="BJ128" s="15" t="s">
        <v>147</v>
      </c>
      <c r="BK128" s="171">
        <f t="shared" ref="BK128:BK152" si="9">ROUND(I128*H128,2)</f>
        <v>0</v>
      </c>
      <c r="BL128" s="15" t="s">
        <v>331</v>
      </c>
      <c r="BM128" s="170" t="s">
        <v>726</v>
      </c>
    </row>
    <row r="129" spans="1:65" s="2" customFormat="1" ht="16.5" customHeight="1">
      <c r="A129" s="28"/>
      <c r="B129" s="157"/>
      <c r="C129" s="181" t="s">
        <v>146</v>
      </c>
      <c r="D129" s="181" t="s">
        <v>182</v>
      </c>
      <c r="E129" s="182" t="s">
        <v>333</v>
      </c>
      <c r="F129" s="183" t="s">
        <v>334</v>
      </c>
      <c r="G129" s="184" t="s">
        <v>178</v>
      </c>
      <c r="H129" s="185">
        <v>6</v>
      </c>
      <c r="I129" s="186"/>
      <c r="J129" s="187">
        <f t="shared" si="0"/>
        <v>0</v>
      </c>
      <c r="K129" s="188"/>
      <c r="L129" s="189"/>
      <c r="M129" s="190" t="s">
        <v>1</v>
      </c>
      <c r="N129" s="191" t="s">
        <v>39</v>
      </c>
      <c r="O129" s="54"/>
      <c r="P129" s="168">
        <f t="shared" si="1"/>
        <v>0</v>
      </c>
      <c r="Q129" s="168">
        <v>0</v>
      </c>
      <c r="R129" s="168">
        <f t="shared" si="2"/>
        <v>0</v>
      </c>
      <c r="S129" s="168">
        <v>0</v>
      </c>
      <c r="T129" s="169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70" t="s">
        <v>335</v>
      </c>
      <c r="AT129" s="170" t="s">
        <v>182</v>
      </c>
      <c r="AU129" s="170" t="s">
        <v>147</v>
      </c>
      <c r="AY129" s="15" t="s">
        <v>139</v>
      </c>
      <c r="BE129" s="171">
        <f t="shared" si="4"/>
        <v>0</v>
      </c>
      <c r="BF129" s="171">
        <f t="shared" si="5"/>
        <v>0</v>
      </c>
      <c r="BG129" s="171">
        <f t="shared" si="6"/>
        <v>0</v>
      </c>
      <c r="BH129" s="171">
        <f t="shared" si="7"/>
        <v>0</v>
      </c>
      <c r="BI129" s="171">
        <f t="shared" si="8"/>
        <v>0</v>
      </c>
      <c r="BJ129" s="15" t="s">
        <v>147</v>
      </c>
      <c r="BK129" s="171">
        <f t="shared" si="9"/>
        <v>0</v>
      </c>
      <c r="BL129" s="15" t="s">
        <v>331</v>
      </c>
      <c r="BM129" s="170" t="s">
        <v>727</v>
      </c>
    </row>
    <row r="130" spans="1:65" s="2" customFormat="1" ht="16.5" customHeight="1">
      <c r="A130" s="28"/>
      <c r="B130" s="157"/>
      <c r="C130" s="158" t="s">
        <v>162</v>
      </c>
      <c r="D130" s="158" t="s">
        <v>142</v>
      </c>
      <c r="E130" s="159" t="s">
        <v>337</v>
      </c>
      <c r="F130" s="160" t="s">
        <v>338</v>
      </c>
      <c r="G130" s="161" t="s">
        <v>145</v>
      </c>
      <c r="H130" s="162">
        <v>3</v>
      </c>
      <c r="I130" s="163"/>
      <c r="J130" s="164">
        <f t="shared" si="0"/>
        <v>0</v>
      </c>
      <c r="K130" s="165"/>
      <c r="L130" s="29"/>
      <c r="M130" s="166" t="s">
        <v>1</v>
      </c>
      <c r="N130" s="167" t="s">
        <v>39</v>
      </c>
      <c r="O130" s="54"/>
      <c r="P130" s="168">
        <f t="shared" si="1"/>
        <v>0</v>
      </c>
      <c r="Q130" s="168">
        <v>0</v>
      </c>
      <c r="R130" s="168">
        <f t="shared" si="2"/>
        <v>0</v>
      </c>
      <c r="S130" s="168">
        <v>0</v>
      </c>
      <c r="T130" s="169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70" t="s">
        <v>331</v>
      </c>
      <c r="AT130" s="170" t="s">
        <v>142</v>
      </c>
      <c r="AU130" s="170" t="s">
        <v>147</v>
      </c>
      <c r="AY130" s="15" t="s">
        <v>139</v>
      </c>
      <c r="BE130" s="171">
        <f t="shared" si="4"/>
        <v>0</v>
      </c>
      <c r="BF130" s="171">
        <f t="shared" si="5"/>
        <v>0</v>
      </c>
      <c r="BG130" s="171">
        <f t="shared" si="6"/>
        <v>0</v>
      </c>
      <c r="BH130" s="171">
        <f t="shared" si="7"/>
        <v>0</v>
      </c>
      <c r="BI130" s="171">
        <f t="shared" si="8"/>
        <v>0</v>
      </c>
      <c r="BJ130" s="15" t="s">
        <v>147</v>
      </c>
      <c r="BK130" s="171">
        <f t="shared" si="9"/>
        <v>0</v>
      </c>
      <c r="BL130" s="15" t="s">
        <v>331</v>
      </c>
      <c r="BM130" s="170" t="s">
        <v>728</v>
      </c>
    </row>
    <row r="131" spans="1:65" s="2" customFormat="1" ht="16.5" customHeight="1">
      <c r="A131" s="28"/>
      <c r="B131" s="157"/>
      <c r="C131" s="181" t="s">
        <v>175</v>
      </c>
      <c r="D131" s="181" t="s">
        <v>182</v>
      </c>
      <c r="E131" s="182" t="s">
        <v>340</v>
      </c>
      <c r="F131" s="183" t="s">
        <v>341</v>
      </c>
      <c r="G131" s="184" t="s">
        <v>145</v>
      </c>
      <c r="H131" s="185">
        <v>3</v>
      </c>
      <c r="I131" s="186"/>
      <c r="J131" s="187">
        <f t="shared" si="0"/>
        <v>0</v>
      </c>
      <c r="K131" s="188"/>
      <c r="L131" s="189"/>
      <c r="M131" s="190" t="s">
        <v>1</v>
      </c>
      <c r="N131" s="191" t="s">
        <v>39</v>
      </c>
      <c r="O131" s="54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70" t="s">
        <v>335</v>
      </c>
      <c r="AT131" s="170" t="s">
        <v>182</v>
      </c>
      <c r="AU131" s="170" t="s">
        <v>147</v>
      </c>
      <c r="AY131" s="15" t="s">
        <v>139</v>
      </c>
      <c r="BE131" s="171">
        <f t="shared" si="4"/>
        <v>0</v>
      </c>
      <c r="BF131" s="171">
        <f t="shared" si="5"/>
        <v>0</v>
      </c>
      <c r="BG131" s="171">
        <f t="shared" si="6"/>
        <v>0</v>
      </c>
      <c r="BH131" s="171">
        <f t="shared" si="7"/>
        <v>0</v>
      </c>
      <c r="BI131" s="171">
        <f t="shared" si="8"/>
        <v>0</v>
      </c>
      <c r="BJ131" s="15" t="s">
        <v>147</v>
      </c>
      <c r="BK131" s="171">
        <f t="shared" si="9"/>
        <v>0</v>
      </c>
      <c r="BL131" s="15" t="s">
        <v>331</v>
      </c>
      <c r="BM131" s="170" t="s">
        <v>729</v>
      </c>
    </row>
    <row r="132" spans="1:65" s="2" customFormat="1" ht="16.5" customHeight="1">
      <c r="A132" s="28"/>
      <c r="B132" s="157"/>
      <c r="C132" s="158" t="s">
        <v>181</v>
      </c>
      <c r="D132" s="158" t="s">
        <v>142</v>
      </c>
      <c r="E132" s="159" t="s">
        <v>343</v>
      </c>
      <c r="F132" s="160" t="s">
        <v>344</v>
      </c>
      <c r="G132" s="161" t="s">
        <v>178</v>
      </c>
      <c r="H132" s="162">
        <v>10</v>
      </c>
      <c r="I132" s="163"/>
      <c r="J132" s="164">
        <f t="shared" si="0"/>
        <v>0</v>
      </c>
      <c r="K132" s="165"/>
      <c r="L132" s="29"/>
      <c r="M132" s="166" t="s">
        <v>1</v>
      </c>
      <c r="N132" s="167" t="s">
        <v>39</v>
      </c>
      <c r="O132" s="54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70" t="s">
        <v>331</v>
      </c>
      <c r="AT132" s="170" t="s">
        <v>142</v>
      </c>
      <c r="AU132" s="170" t="s">
        <v>147</v>
      </c>
      <c r="AY132" s="15" t="s">
        <v>139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5" t="s">
        <v>147</v>
      </c>
      <c r="BK132" s="171">
        <f t="shared" si="9"/>
        <v>0</v>
      </c>
      <c r="BL132" s="15" t="s">
        <v>331</v>
      </c>
      <c r="BM132" s="170" t="s">
        <v>730</v>
      </c>
    </row>
    <row r="133" spans="1:65" s="2" customFormat="1" ht="16.5" customHeight="1">
      <c r="A133" s="28"/>
      <c r="B133" s="157"/>
      <c r="C133" s="181" t="s">
        <v>187</v>
      </c>
      <c r="D133" s="181" t="s">
        <v>182</v>
      </c>
      <c r="E133" s="182" t="s">
        <v>346</v>
      </c>
      <c r="F133" s="183" t="s">
        <v>347</v>
      </c>
      <c r="G133" s="184" t="s">
        <v>178</v>
      </c>
      <c r="H133" s="185">
        <v>10</v>
      </c>
      <c r="I133" s="186"/>
      <c r="J133" s="187">
        <f t="shared" si="0"/>
        <v>0</v>
      </c>
      <c r="K133" s="188"/>
      <c r="L133" s="189"/>
      <c r="M133" s="190" t="s">
        <v>1</v>
      </c>
      <c r="N133" s="191" t="s">
        <v>39</v>
      </c>
      <c r="O133" s="54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70" t="s">
        <v>335</v>
      </c>
      <c r="AT133" s="170" t="s">
        <v>182</v>
      </c>
      <c r="AU133" s="170" t="s">
        <v>147</v>
      </c>
      <c r="AY133" s="15" t="s">
        <v>139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5" t="s">
        <v>147</v>
      </c>
      <c r="BK133" s="171">
        <f t="shared" si="9"/>
        <v>0</v>
      </c>
      <c r="BL133" s="15" t="s">
        <v>331</v>
      </c>
      <c r="BM133" s="170" t="s">
        <v>731</v>
      </c>
    </row>
    <row r="134" spans="1:65" s="2" customFormat="1" ht="16.5" customHeight="1">
      <c r="A134" s="28"/>
      <c r="B134" s="157"/>
      <c r="C134" s="158" t="s">
        <v>140</v>
      </c>
      <c r="D134" s="158" t="s">
        <v>142</v>
      </c>
      <c r="E134" s="159" t="s">
        <v>585</v>
      </c>
      <c r="F134" s="160" t="s">
        <v>586</v>
      </c>
      <c r="G134" s="161" t="s">
        <v>145</v>
      </c>
      <c r="H134" s="162">
        <v>50</v>
      </c>
      <c r="I134" s="163"/>
      <c r="J134" s="164">
        <f t="shared" si="0"/>
        <v>0</v>
      </c>
      <c r="K134" s="165"/>
      <c r="L134" s="29"/>
      <c r="M134" s="166" t="s">
        <v>1</v>
      </c>
      <c r="N134" s="167" t="s">
        <v>39</v>
      </c>
      <c r="O134" s="54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70" t="s">
        <v>331</v>
      </c>
      <c r="AT134" s="170" t="s">
        <v>142</v>
      </c>
      <c r="AU134" s="170" t="s">
        <v>147</v>
      </c>
      <c r="AY134" s="15" t="s">
        <v>139</v>
      </c>
      <c r="BE134" s="171">
        <f t="shared" si="4"/>
        <v>0</v>
      </c>
      <c r="BF134" s="171">
        <f t="shared" si="5"/>
        <v>0</v>
      </c>
      <c r="BG134" s="171">
        <f t="shared" si="6"/>
        <v>0</v>
      </c>
      <c r="BH134" s="171">
        <f t="shared" si="7"/>
        <v>0</v>
      </c>
      <c r="BI134" s="171">
        <f t="shared" si="8"/>
        <v>0</v>
      </c>
      <c r="BJ134" s="15" t="s">
        <v>147</v>
      </c>
      <c r="BK134" s="171">
        <f t="shared" si="9"/>
        <v>0</v>
      </c>
      <c r="BL134" s="15" t="s">
        <v>331</v>
      </c>
      <c r="BM134" s="170" t="s">
        <v>732</v>
      </c>
    </row>
    <row r="135" spans="1:65" s="2" customFormat="1" ht="16.5" customHeight="1">
      <c r="A135" s="28"/>
      <c r="B135" s="157"/>
      <c r="C135" s="181" t="s">
        <v>194</v>
      </c>
      <c r="D135" s="181" t="s">
        <v>182</v>
      </c>
      <c r="E135" s="182" t="s">
        <v>588</v>
      </c>
      <c r="F135" s="183" t="s">
        <v>589</v>
      </c>
      <c r="G135" s="184" t="s">
        <v>145</v>
      </c>
      <c r="H135" s="185">
        <v>50</v>
      </c>
      <c r="I135" s="186"/>
      <c r="J135" s="187">
        <f t="shared" si="0"/>
        <v>0</v>
      </c>
      <c r="K135" s="188"/>
      <c r="L135" s="189"/>
      <c r="M135" s="190" t="s">
        <v>1</v>
      </c>
      <c r="N135" s="191" t="s">
        <v>39</v>
      </c>
      <c r="O135" s="54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70" t="s">
        <v>335</v>
      </c>
      <c r="AT135" s="170" t="s">
        <v>182</v>
      </c>
      <c r="AU135" s="170" t="s">
        <v>147</v>
      </c>
      <c r="AY135" s="15" t="s">
        <v>139</v>
      </c>
      <c r="BE135" s="171">
        <f t="shared" si="4"/>
        <v>0</v>
      </c>
      <c r="BF135" s="171">
        <f t="shared" si="5"/>
        <v>0</v>
      </c>
      <c r="BG135" s="171">
        <f t="shared" si="6"/>
        <v>0</v>
      </c>
      <c r="BH135" s="171">
        <f t="shared" si="7"/>
        <v>0</v>
      </c>
      <c r="BI135" s="171">
        <f t="shared" si="8"/>
        <v>0</v>
      </c>
      <c r="BJ135" s="15" t="s">
        <v>147</v>
      </c>
      <c r="BK135" s="171">
        <f t="shared" si="9"/>
        <v>0</v>
      </c>
      <c r="BL135" s="15" t="s">
        <v>331</v>
      </c>
      <c r="BM135" s="170" t="s">
        <v>733</v>
      </c>
    </row>
    <row r="136" spans="1:65" s="2" customFormat="1" ht="16.5" customHeight="1">
      <c r="A136" s="28"/>
      <c r="B136" s="157"/>
      <c r="C136" s="158" t="s">
        <v>198</v>
      </c>
      <c r="D136" s="158" t="s">
        <v>142</v>
      </c>
      <c r="E136" s="159" t="s">
        <v>349</v>
      </c>
      <c r="F136" s="160" t="s">
        <v>350</v>
      </c>
      <c r="G136" s="161" t="s">
        <v>145</v>
      </c>
      <c r="H136" s="162">
        <v>3</v>
      </c>
      <c r="I136" s="163"/>
      <c r="J136" s="164">
        <f t="shared" si="0"/>
        <v>0</v>
      </c>
      <c r="K136" s="165"/>
      <c r="L136" s="29"/>
      <c r="M136" s="166" t="s">
        <v>1</v>
      </c>
      <c r="N136" s="167" t="s">
        <v>39</v>
      </c>
      <c r="O136" s="54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70" t="s">
        <v>331</v>
      </c>
      <c r="AT136" s="170" t="s">
        <v>142</v>
      </c>
      <c r="AU136" s="170" t="s">
        <v>147</v>
      </c>
      <c r="AY136" s="15" t="s">
        <v>139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5" t="s">
        <v>147</v>
      </c>
      <c r="BK136" s="171">
        <f t="shared" si="9"/>
        <v>0</v>
      </c>
      <c r="BL136" s="15" t="s">
        <v>331</v>
      </c>
      <c r="BM136" s="170" t="s">
        <v>734</v>
      </c>
    </row>
    <row r="137" spans="1:65" s="2" customFormat="1" ht="16.5" customHeight="1">
      <c r="A137" s="28"/>
      <c r="B137" s="157"/>
      <c r="C137" s="158" t="s">
        <v>202</v>
      </c>
      <c r="D137" s="158" t="s">
        <v>142</v>
      </c>
      <c r="E137" s="159" t="s">
        <v>352</v>
      </c>
      <c r="F137" s="160" t="s">
        <v>353</v>
      </c>
      <c r="G137" s="161" t="s">
        <v>145</v>
      </c>
      <c r="H137" s="162">
        <v>4</v>
      </c>
      <c r="I137" s="163"/>
      <c r="J137" s="164">
        <f t="shared" si="0"/>
        <v>0</v>
      </c>
      <c r="K137" s="165"/>
      <c r="L137" s="29"/>
      <c r="M137" s="166" t="s">
        <v>1</v>
      </c>
      <c r="N137" s="167" t="s">
        <v>39</v>
      </c>
      <c r="O137" s="54"/>
      <c r="P137" s="168">
        <f t="shared" si="1"/>
        <v>0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70" t="s">
        <v>331</v>
      </c>
      <c r="AT137" s="170" t="s">
        <v>142</v>
      </c>
      <c r="AU137" s="170" t="s">
        <v>147</v>
      </c>
      <c r="AY137" s="15" t="s">
        <v>139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5" t="s">
        <v>147</v>
      </c>
      <c r="BK137" s="171">
        <f t="shared" si="9"/>
        <v>0</v>
      </c>
      <c r="BL137" s="15" t="s">
        <v>331</v>
      </c>
      <c r="BM137" s="170" t="s">
        <v>735</v>
      </c>
    </row>
    <row r="138" spans="1:65" s="2" customFormat="1" ht="16.5" customHeight="1">
      <c r="A138" s="28"/>
      <c r="B138" s="157"/>
      <c r="C138" s="158" t="s">
        <v>206</v>
      </c>
      <c r="D138" s="158" t="s">
        <v>142</v>
      </c>
      <c r="E138" s="159" t="s">
        <v>358</v>
      </c>
      <c r="F138" s="160" t="s">
        <v>359</v>
      </c>
      <c r="G138" s="161" t="s">
        <v>145</v>
      </c>
      <c r="H138" s="162">
        <v>1</v>
      </c>
      <c r="I138" s="163"/>
      <c r="J138" s="164">
        <f t="shared" si="0"/>
        <v>0</v>
      </c>
      <c r="K138" s="165"/>
      <c r="L138" s="29"/>
      <c r="M138" s="166" t="s">
        <v>1</v>
      </c>
      <c r="N138" s="167" t="s">
        <v>39</v>
      </c>
      <c r="O138" s="54"/>
      <c r="P138" s="168">
        <f t="shared" si="1"/>
        <v>0</v>
      </c>
      <c r="Q138" s="168">
        <v>0</v>
      </c>
      <c r="R138" s="168">
        <f t="shared" si="2"/>
        <v>0</v>
      </c>
      <c r="S138" s="168">
        <v>0</v>
      </c>
      <c r="T138" s="169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70" t="s">
        <v>331</v>
      </c>
      <c r="AT138" s="170" t="s">
        <v>142</v>
      </c>
      <c r="AU138" s="170" t="s">
        <v>147</v>
      </c>
      <c r="AY138" s="15" t="s">
        <v>139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5" t="s">
        <v>147</v>
      </c>
      <c r="BK138" s="171">
        <f t="shared" si="9"/>
        <v>0</v>
      </c>
      <c r="BL138" s="15" t="s">
        <v>331</v>
      </c>
      <c r="BM138" s="170" t="s">
        <v>736</v>
      </c>
    </row>
    <row r="139" spans="1:65" s="2" customFormat="1" ht="16.5" customHeight="1">
      <c r="A139" s="28"/>
      <c r="B139" s="157"/>
      <c r="C139" s="181" t="s">
        <v>210</v>
      </c>
      <c r="D139" s="181" t="s">
        <v>182</v>
      </c>
      <c r="E139" s="182" t="s">
        <v>361</v>
      </c>
      <c r="F139" s="183" t="s">
        <v>362</v>
      </c>
      <c r="G139" s="184" t="s">
        <v>145</v>
      </c>
      <c r="H139" s="185">
        <v>1</v>
      </c>
      <c r="I139" s="186"/>
      <c r="J139" s="187">
        <f t="shared" si="0"/>
        <v>0</v>
      </c>
      <c r="K139" s="188"/>
      <c r="L139" s="189"/>
      <c r="M139" s="190" t="s">
        <v>1</v>
      </c>
      <c r="N139" s="191" t="s">
        <v>39</v>
      </c>
      <c r="O139" s="54"/>
      <c r="P139" s="168">
        <f t="shared" si="1"/>
        <v>0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70" t="s">
        <v>335</v>
      </c>
      <c r="AT139" s="170" t="s">
        <v>182</v>
      </c>
      <c r="AU139" s="170" t="s">
        <v>147</v>
      </c>
      <c r="AY139" s="15" t="s">
        <v>139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5" t="s">
        <v>147</v>
      </c>
      <c r="BK139" s="171">
        <f t="shared" si="9"/>
        <v>0</v>
      </c>
      <c r="BL139" s="15" t="s">
        <v>331</v>
      </c>
      <c r="BM139" s="170" t="s">
        <v>737</v>
      </c>
    </row>
    <row r="140" spans="1:65" s="2" customFormat="1" ht="16.5" customHeight="1">
      <c r="A140" s="28"/>
      <c r="B140" s="157"/>
      <c r="C140" s="158" t="s">
        <v>217</v>
      </c>
      <c r="D140" s="158" t="s">
        <v>142</v>
      </c>
      <c r="E140" s="159" t="s">
        <v>364</v>
      </c>
      <c r="F140" s="160" t="s">
        <v>489</v>
      </c>
      <c r="G140" s="161" t="s">
        <v>145</v>
      </c>
      <c r="H140" s="162">
        <v>1</v>
      </c>
      <c r="I140" s="163"/>
      <c r="J140" s="164">
        <f t="shared" si="0"/>
        <v>0</v>
      </c>
      <c r="K140" s="165"/>
      <c r="L140" s="29"/>
      <c r="M140" s="166" t="s">
        <v>1</v>
      </c>
      <c r="N140" s="167" t="s">
        <v>39</v>
      </c>
      <c r="O140" s="54"/>
      <c r="P140" s="168">
        <f t="shared" si="1"/>
        <v>0</v>
      </c>
      <c r="Q140" s="168">
        <v>0</v>
      </c>
      <c r="R140" s="168">
        <f t="shared" si="2"/>
        <v>0</v>
      </c>
      <c r="S140" s="168">
        <v>0</v>
      </c>
      <c r="T140" s="169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70" t="s">
        <v>331</v>
      </c>
      <c r="AT140" s="170" t="s">
        <v>142</v>
      </c>
      <c r="AU140" s="170" t="s">
        <v>147</v>
      </c>
      <c r="AY140" s="15" t="s">
        <v>139</v>
      </c>
      <c r="BE140" s="171">
        <f t="shared" si="4"/>
        <v>0</v>
      </c>
      <c r="BF140" s="171">
        <f t="shared" si="5"/>
        <v>0</v>
      </c>
      <c r="BG140" s="171">
        <f t="shared" si="6"/>
        <v>0</v>
      </c>
      <c r="BH140" s="171">
        <f t="shared" si="7"/>
        <v>0</v>
      </c>
      <c r="BI140" s="171">
        <f t="shared" si="8"/>
        <v>0</v>
      </c>
      <c r="BJ140" s="15" t="s">
        <v>147</v>
      </c>
      <c r="BK140" s="171">
        <f t="shared" si="9"/>
        <v>0</v>
      </c>
      <c r="BL140" s="15" t="s">
        <v>331</v>
      </c>
      <c r="BM140" s="170" t="s">
        <v>738</v>
      </c>
    </row>
    <row r="141" spans="1:65" s="2" customFormat="1" ht="16.5" customHeight="1">
      <c r="A141" s="28"/>
      <c r="B141" s="157"/>
      <c r="C141" s="158" t="s">
        <v>179</v>
      </c>
      <c r="D141" s="158" t="s">
        <v>142</v>
      </c>
      <c r="E141" s="159" t="s">
        <v>370</v>
      </c>
      <c r="F141" s="160" t="s">
        <v>371</v>
      </c>
      <c r="G141" s="161" t="s">
        <v>178</v>
      </c>
      <c r="H141" s="162">
        <v>57</v>
      </c>
      <c r="I141" s="163"/>
      <c r="J141" s="164">
        <f t="shared" si="0"/>
        <v>0</v>
      </c>
      <c r="K141" s="165"/>
      <c r="L141" s="29"/>
      <c r="M141" s="166" t="s">
        <v>1</v>
      </c>
      <c r="N141" s="167" t="s">
        <v>39</v>
      </c>
      <c r="O141" s="54"/>
      <c r="P141" s="168">
        <f t="shared" si="1"/>
        <v>0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70" t="s">
        <v>331</v>
      </c>
      <c r="AT141" s="170" t="s">
        <v>142</v>
      </c>
      <c r="AU141" s="170" t="s">
        <v>147</v>
      </c>
      <c r="AY141" s="15" t="s">
        <v>139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5" t="s">
        <v>147</v>
      </c>
      <c r="BK141" s="171">
        <f t="shared" si="9"/>
        <v>0</v>
      </c>
      <c r="BL141" s="15" t="s">
        <v>331</v>
      </c>
      <c r="BM141" s="170" t="s">
        <v>739</v>
      </c>
    </row>
    <row r="142" spans="1:65" s="2" customFormat="1" ht="16.5" customHeight="1">
      <c r="A142" s="28"/>
      <c r="B142" s="157"/>
      <c r="C142" s="181" t="s">
        <v>224</v>
      </c>
      <c r="D142" s="181" t="s">
        <v>182</v>
      </c>
      <c r="E142" s="182" t="s">
        <v>373</v>
      </c>
      <c r="F142" s="183" t="s">
        <v>374</v>
      </c>
      <c r="G142" s="184" t="s">
        <v>178</v>
      </c>
      <c r="H142" s="185">
        <v>57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39</v>
      </c>
      <c r="O142" s="54"/>
      <c r="P142" s="168">
        <f t="shared" si="1"/>
        <v>0</v>
      </c>
      <c r="Q142" s="168">
        <v>0</v>
      </c>
      <c r="R142" s="168">
        <f t="shared" si="2"/>
        <v>0</v>
      </c>
      <c r="S142" s="168">
        <v>0</v>
      </c>
      <c r="T142" s="169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70" t="s">
        <v>335</v>
      </c>
      <c r="AT142" s="170" t="s">
        <v>182</v>
      </c>
      <c r="AU142" s="170" t="s">
        <v>147</v>
      </c>
      <c r="AY142" s="15" t="s">
        <v>139</v>
      </c>
      <c r="BE142" s="171">
        <f t="shared" si="4"/>
        <v>0</v>
      </c>
      <c r="BF142" s="171">
        <f t="shared" si="5"/>
        <v>0</v>
      </c>
      <c r="BG142" s="171">
        <f t="shared" si="6"/>
        <v>0</v>
      </c>
      <c r="BH142" s="171">
        <f t="shared" si="7"/>
        <v>0</v>
      </c>
      <c r="BI142" s="171">
        <f t="shared" si="8"/>
        <v>0</v>
      </c>
      <c r="BJ142" s="15" t="s">
        <v>147</v>
      </c>
      <c r="BK142" s="171">
        <f t="shared" si="9"/>
        <v>0</v>
      </c>
      <c r="BL142" s="15" t="s">
        <v>331</v>
      </c>
      <c r="BM142" s="170" t="s">
        <v>740</v>
      </c>
    </row>
    <row r="143" spans="1:65" s="2" customFormat="1" ht="16.5" customHeight="1">
      <c r="A143" s="28"/>
      <c r="B143" s="157"/>
      <c r="C143" s="158" t="s">
        <v>228</v>
      </c>
      <c r="D143" s="158" t="s">
        <v>142</v>
      </c>
      <c r="E143" s="159" t="s">
        <v>382</v>
      </c>
      <c r="F143" s="160" t="s">
        <v>383</v>
      </c>
      <c r="G143" s="161" t="s">
        <v>178</v>
      </c>
      <c r="H143" s="162">
        <v>55</v>
      </c>
      <c r="I143" s="163"/>
      <c r="J143" s="164">
        <f t="shared" si="0"/>
        <v>0</v>
      </c>
      <c r="K143" s="165"/>
      <c r="L143" s="29"/>
      <c r="M143" s="166" t="s">
        <v>1</v>
      </c>
      <c r="N143" s="167" t="s">
        <v>39</v>
      </c>
      <c r="O143" s="54"/>
      <c r="P143" s="168">
        <f t="shared" si="1"/>
        <v>0</v>
      </c>
      <c r="Q143" s="168">
        <v>0</v>
      </c>
      <c r="R143" s="168">
        <f t="shared" si="2"/>
        <v>0</v>
      </c>
      <c r="S143" s="168">
        <v>0</v>
      </c>
      <c r="T143" s="169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70" t="s">
        <v>331</v>
      </c>
      <c r="AT143" s="170" t="s">
        <v>142</v>
      </c>
      <c r="AU143" s="170" t="s">
        <v>147</v>
      </c>
      <c r="AY143" s="15" t="s">
        <v>139</v>
      </c>
      <c r="BE143" s="171">
        <f t="shared" si="4"/>
        <v>0</v>
      </c>
      <c r="BF143" s="171">
        <f t="shared" si="5"/>
        <v>0</v>
      </c>
      <c r="BG143" s="171">
        <f t="shared" si="6"/>
        <v>0</v>
      </c>
      <c r="BH143" s="171">
        <f t="shared" si="7"/>
        <v>0</v>
      </c>
      <c r="BI143" s="171">
        <f t="shared" si="8"/>
        <v>0</v>
      </c>
      <c r="BJ143" s="15" t="s">
        <v>147</v>
      </c>
      <c r="BK143" s="171">
        <f t="shared" si="9"/>
        <v>0</v>
      </c>
      <c r="BL143" s="15" t="s">
        <v>331</v>
      </c>
      <c r="BM143" s="170" t="s">
        <v>741</v>
      </c>
    </row>
    <row r="144" spans="1:65" s="2" customFormat="1" ht="16.5" customHeight="1">
      <c r="A144" s="28"/>
      <c r="B144" s="157"/>
      <c r="C144" s="181" t="s">
        <v>232</v>
      </c>
      <c r="D144" s="181" t="s">
        <v>182</v>
      </c>
      <c r="E144" s="182" t="s">
        <v>385</v>
      </c>
      <c r="F144" s="183" t="s">
        <v>386</v>
      </c>
      <c r="G144" s="184" t="s">
        <v>178</v>
      </c>
      <c r="H144" s="185">
        <v>55</v>
      </c>
      <c r="I144" s="186"/>
      <c r="J144" s="187">
        <f t="shared" si="0"/>
        <v>0</v>
      </c>
      <c r="K144" s="188"/>
      <c r="L144" s="189"/>
      <c r="M144" s="190" t="s">
        <v>1</v>
      </c>
      <c r="N144" s="191" t="s">
        <v>39</v>
      </c>
      <c r="O144" s="54"/>
      <c r="P144" s="168">
        <f t="shared" si="1"/>
        <v>0</v>
      </c>
      <c r="Q144" s="168">
        <v>0</v>
      </c>
      <c r="R144" s="168">
        <f t="shared" si="2"/>
        <v>0</v>
      </c>
      <c r="S144" s="168">
        <v>0</v>
      </c>
      <c r="T144" s="169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70" t="s">
        <v>335</v>
      </c>
      <c r="AT144" s="170" t="s">
        <v>182</v>
      </c>
      <c r="AU144" s="170" t="s">
        <v>147</v>
      </c>
      <c r="AY144" s="15" t="s">
        <v>139</v>
      </c>
      <c r="BE144" s="171">
        <f t="shared" si="4"/>
        <v>0</v>
      </c>
      <c r="BF144" s="171">
        <f t="shared" si="5"/>
        <v>0</v>
      </c>
      <c r="BG144" s="171">
        <f t="shared" si="6"/>
        <v>0</v>
      </c>
      <c r="BH144" s="171">
        <f t="shared" si="7"/>
        <v>0</v>
      </c>
      <c r="BI144" s="171">
        <f t="shared" si="8"/>
        <v>0</v>
      </c>
      <c r="BJ144" s="15" t="s">
        <v>147</v>
      </c>
      <c r="BK144" s="171">
        <f t="shared" si="9"/>
        <v>0</v>
      </c>
      <c r="BL144" s="15" t="s">
        <v>331</v>
      </c>
      <c r="BM144" s="170" t="s">
        <v>742</v>
      </c>
    </row>
    <row r="145" spans="1:65" s="2" customFormat="1" ht="16.5" customHeight="1">
      <c r="A145" s="28"/>
      <c r="B145" s="157"/>
      <c r="C145" s="158" t="s">
        <v>7</v>
      </c>
      <c r="D145" s="158" t="s">
        <v>142</v>
      </c>
      <c r="E145" s="159" t="s">
        <v>495</v>
      </c>
      <c r="F145" s="160" t="s">
        <v>496</v>
      </c>
      <c r="G145" s="161" t="s">
        <v>178</v>
      </c>
      <c r="H145" s="162">
        <v>54</v>
      </c>
      <c r="I145" s="163"/>
      <c r="J145" s="164">
        <f t="shared" si="0"/>
        <v>0</v>
      </c>
      <c r="K145" s="165"/>
      <c r="L145" s="29"/>
      <c r="M145" s="166" t="s">
        <v>1</v>
      </c>
      <c r="N145" s="167" t="s">
        <v>39</v>
      </c>
      <c r="O145" s="54"/>
      <c r="P145" s="168">
        <f t="shared" si="1"/>
        <v>0</v>
      </c>
      <c r="Q145" s="168">
        <v>0</v>
      </c>
      <c r="R145" s="168">
        <f t="shared" si="2"/>
        <v>0</v>
      </c>
      <c r="S145" s="168">
        <v>0</v>
      </c>
      <c r="T145" s="169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70" t="s">
        <v>331</v>
      </c>
      <c r="AT145" s="170" t="s">
        <v>142</v>
      </c>
      <c r="AU145" s="170" t="s">
        <v>147</v>
      </c>
      <c r="AY145" s="15" t="s">
        <v>139</v>
      </c>
      <c r="BE145" s="171">
        <f t="shared" si="4"/>
        <v>0</v>
      </c>
      <c r="BF145" s="171">
        <f t="shared" si="5"/>
        <v>0</v>
      </c>
      <c r="BG145" s="171">
        <f t="shared" si="6"/>
        <v>0</v>
      </c>
      <c r="BH145" s="171">
        <f t="shared" si="7"/>
        <v>0</v>
      </c>
      <c r="BI145" s="171">
        <f t="shared" si="8"/>
        <v>0</v>
      </c>
      <c r="BJ145" s="15" t="s">
        <v>147</v>
      </c>
      <c r="BK145" s="171">
        <f t="shared" si="9"/>
        <v>0</v>
      </c>
      <c r="BL145" s="15" t="s">
        <v>331</v>
      </c>
      <c r="BM145" s="170" t="s">
        <v>743</v>
      </c>
    </row>
    <row r="146" spans="1:65" s="2" customFormat="1" ht="16.5" customHeight="1">
      <c r="A146" s="28"/>
      <c r="B146" s="157"/>
      <c r="C146" s="181" t="s">
        <v>239</v>
      </c>
      <c r="D146" s="181" t="s">
        <v>182</v>
      </c>
      <c r="E146" s="182" t="s">
        <v>498</v>
      </c>
      <c r="F146" s="183" t="s">
        <v>499</v>
      </c>
      <c r="G146" s="184" t="s">
        <v>178</v>
      </c>
      <c r="H146" s="185">
        <v>54</v>
      </c>
      <c r="I146" s="186"/>
      <c r="J146" s="187">
        <f t="shared" si="0"/>
        <v>0</v>
      </c>
      <c r="K146" s="188"/>
      <c r="L146" s="189"/>
      <c r="M146" s="190" t="s">
        <v>1</v>
      </c>
      <c r="N146" s="191" t="s">
        <v>39</v>
      </c>
      <c r="O146" s="54"/>
      <c r="P146" s="168">
        <f t="shared" si="1"/>
        <v>0</v>
      </c>
      <c r="Q146" s="168">
        <v>0</v>
      </c>
      <c r="R146" s="168">
        <f t="shared" si="2"/>
        <v>0</v>
      </c>
      <c r="S146" s="168">
        <v>0</v>
      </c>
      <c r="T146" s="169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70" t="s">
        <v>335</v>
      </c>
      <c r="AT146" s="170" t="s">
        <v>182</v>
      </c>
      <c r="AU146" s="170" t="s">
        <v>147</v>
      </c>
      <c r="AY146" s="15" t="s">
        <v>139</v>
      </c>
      <c r="BE146" s="171">
        <f t="shared" si="4"/>
        <v>0</v>
      </c>
      <c r="BF146" s="171">
        <f t="shared" si="5"/>
        <v>0</v>
      </c>
      <c r="BG146" s="171">
        <f t="shared" si="6"/>
        <v>0</v>
      </c>
      <c r="BH146" s="171">
        <f t="shared" si="7"/>
        <v>0</v>
      </c>
      <c r="BI146" s="171">
        <f t="shared" si="8"/>
        <v>0</v>
      </c>
      <c r="BJ146" s="15" t="s">
        <v>147</v>
      </c>
      <c r="BK146" s="171">
        <f t="shared" si="9"/>
        <v>0</v>
      </c>
      <c r="BL146" s="15" t="s">
        <v>331</v>
      </c>
      <c r="BM146" s="170" t="s">
        <v>744</v>
      </c>
    </row>
    <row r="147" spans="1:65" s="2" customFormat="1" ht="16.5" customHeight="1">
      <c r="A147" s="28"/>
      <c r="B147" s="157"/>
      <c r="C147" s="158" t="s">
        <v>243</v>
      </c>
      <c r="D147" s="158" t="s">
        <v>142</v>
      </c>
      <c r="E147" s="159" t="s">
        <v>394</v>
      </c>
      <c r="F147" s="160" t="s">
        <v>395</v>
      </c>
      <c r="G147" s="161" t="s">
        <v>178</v>
      </c>
      <c r="H147" s="162">
        <v>50</v>
      </c>
      <c r="I147" s="163"/>
      <c r="J147" s="164">
        <f t="shared" si="0"/>
        <v>0</v>
      </c>
      <c r="K147" s="165"/>
      <c r="L147" s="29"/>
      <c r="M147" s="166" t="s">
        <v>1</v>
      </c>
      <c r="N147" s="167" t="s">
        <v>39</v>
      </c>
      <c r="O147" s="54"/>
      <c r="P147" s="168">
        <f t="shared" si="1"/>
        <v>0</v>
      </c>
      <c r="Q147" s="168">
        <v>0</v>
      </c>
      <c r="R147" s="168">
        <f t="shared" si="2"/>
        <v>0</v>
      </c>
      <c r="S147" s="168">
        <v>0</v>
      </c>
      <c r="T147" s="169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70" t="s">
        <v>331</v>
      </c>
      <c r="AT147" s="170" t="s">
        <v>142</v>
      </c>
      <c r="AU147" s="170" t="s">
        <v>147</v>
      </c>
      <c r="AY147" s="15" t="s">
        <v>139</v>
      </c>
      <c r="BE147" s="171">
        <f t="shared" si="4"/>
        <v>0</v>
      </c>
      <c r="BF147" s="171">
        <f t="shared" si="5"/>
        <v>0</v>
      </c>
      <c r="BG147" s="171">
        <f t="shared" si="6"/>
        <v>0</v>
      </c>
      <c r="BH147" s="171">
        <f t="shared" si="7"/>
        <v>0</v>
      </c>
      <c r="BI147" s="171">
        <f t="shared" si="8"/>
        <v>0</v>
      </c>
      <c r="BJ147" s="15" t="s">
        <v>147</v>
      </c>
      <c r="BK147" s="171">
        <f t="shared" si="9"/>
        <v>0</v>
      </c>
      <c r="BL147" s="15" t="s">
        <v>331</v>
      </c>
      <c r="BM147" s="170" t="s">
        <v>745</v>
      </c>
    </row>
    <row r="148" spans="1:65" s="2" customFormat="1" ht="16.5" customHeight="1">
      <c r="A148" s="28"/>
      <c r="B148" s="157"/>
      <c r="C148" s="181" t="s">
        <v>247</v>
      </c>
      <c r="D148" s="181" t="s">
        <v>182</v>
      </c>
      <c r="E148" s="182" t="s">
        <v>397</v>
      </c>
      <c r="F148" s="183" t="s">
        <v>398</v>
      </c>
      <c r="G148" s="184" t="s">
        <v>178</v>
      </c>
      <c r="H148" s="185">
        <v>50</v>
      </c>
      <c r="I148" s="186"/>
      <c r="J148" s="187">
        <f t="shared" si="0"/>
        <v>0</v>
      </c>
      <c r="K148" s="188"/>
      <c r="L148" s="189"/>
      <c r="M148" s="190" t="s">
        <v>1</v>
      </c>
      <c r="N148" s="191" t="s">
        <v>39</v>
      </c>
      <c r="O148" s="54"/>
      <c r="P148" s="168">
        <f t="shared" si="1"/>
        <v>0</v>
      </c>
      <c r="Q148" s="168">
        <v>0</v>
      </c>
      <c r="R148" s="168">
        <f t="shared" si="2"/>
        <v>0</v>
      </c>
      <c r="S148" s="168">
        <v>0</v>
      </c>
      <c r="T148" s="169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70" t="s">
        <v>335</v>
      </c>
      <c r="AT148" s="170" t="s">
        <v>182</v>
      </c>
      <c r="AU148" s="170" t="s">
        <v>147</v>
      </c>
      <c r="AY148" s="15" t="s">
        <v>139</v>
      </c>
      <c r="BE148" s="171">
        <f t="shared" si="4"/>
        <v>0</v>
      </c>
      <c r="BF148" s="171">
        <f t="shared" si="5"/>
        <v>0</v>
      </c>
      <c r="BG148" s="171">
        <f t="shared" si="6"/>
        <v>0</v>
      </c>
      <c r="BH148" s="171">
        <f t="shared" si="7"/>
        <v>0</v>
      </c>
      <c r="BI148" s="171">
        <f t="shared" si="8"/>
        <v>0</v>
      </c>
      <c r="BJ148" s="15" t="s">
        <v>147</v>
      </c>
      <c r="BK148" s="171">
        <f t="shared" si="9"/>
        <v>0</v>
      </c>
      <c r="BL148" s="15" t="s">
        <v>331</v>
      </c>
      <c r="BM148" s="170" t="s">
        <v>746</v>
      </c>
    </row>
    <row r="149" spans="1:65" s="2" customFormat="1" ht="16.5" customHeight="1">
      <c r="A149" s="28"/>
      <c r="B149" s="157"/>
      <c r="C149" s="158" t="s">
        <v>251</v>
      </c>
      <c r="D149" s="158" t="s">
        <v>142</v>
      </c>
      <c r="E149" s="159" t="s">
        <v>400</v>
      </c>
      <c r="F149" s="160" t="s">
        <v>401</v>
      </c>
      <c r="G149" s="161" t="s">
        <v>213</v>
      </c>
      <c r="H149" s="192"/>
      <c r="I149" s="163"/>
      <c r="J149" s="164">
        <f t="shared" si="0"/>
        <v>0</v>
      </c>
      <c r="K149" s="165"/>
      <c r="L149" s="29"/>
      <c r="M149" s="166" t="s">
        <v>1</v>
      </c>
      <c r="N149" s="167" t="s">
        <v>39</v>
      </c>
      <c r="O149" s="54"/>
      <c r="P149" s="168">
        <f t="shared" si="1"/>
        <v>0</v>
      </c>
      <c r="Q149" s="168">
        <v>0</v>
      </c>
      <c r="R149" s="168">
        <f t="shared" si="2"/>
        <v>0</v>
      </c>
      <c r="S149" s="168">
        <v>0</v>
      </c>
      <c r="T149" s="169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70" t="s">
        <v>331</v>
      </c>
      <c r="AT149" s="170" t="s">
        <v>142</v>
      </c>
      <c r="AU149" s="170" t="s">
        <v>147</v>
      </c>
      <c r="AY149" s="15" t="s">
        <v>139</v>
      </c>
      <c r="BE149" s="171">
        <f t="shared" si="4"/>
        <v>0</v>
      </c>
      <c r="BF149" s="171">
        <f t="shared" si="5"/>
        <v>0</v>
      </c>
      <c r="BG149" s="171">
        <f t="shared" si="6"/>
        <v>0</v>
      </c>
      <c r="BH149" s="171">
        <f t="shared" si="7"/>
        <v>0</v>
      </c>
      <c r="BI149" s="171">
        <f t="shared" si="8"/>
        <v>0</v>
      </c>
      <c r="BJ149" s="15" t="s">
        <v>147</v>
      </c>
      <c r="BK149" s="171">
        <f t="shared" si="9"/>
        <v>0</v>
      </c>
      <c r="BL149" s="15" t="s">
        <v>331</v>
      </c>
      <c r="BM149" s="170" t="s">
        <v>747</v>
      </c>
    </row>
    <row r="150" spans="1:65" s="2" customFormat="1" ht="16.5" customHeight="1">
      <c r="A150" s="28"/>
      <c r="B150" s="157"/>
      <c r="C150" s="158" t="s">
        <v>255</v>
      </c>
      <c r="D150" s="158" t="s">
        <v>142</v>
      </c>
      <c r="E150" s="159" t="s">
        <v>403</v>
      </c>
      <c r="F150" s="160" t="s">
        <v>404</v>
      </c>
      <c r="G150" s="161" t="s">
        <v>213</v>
      </c>
      <c r="H150" s="192"/>
      <c r="I150" s="163"/>
      <c r="J150" s="164">
        <f t="shared" si="0"/>
        <v>0</v>
      </c>
      <c r="K150" s="165"/>
      <c r="L150" s="29"/>
      <c r="M150" s="166" t="s">
        <v>1</v>
      </c>
      <c r="N150" s="167" t="s">
        <v>39</v>
      </c>
      <c r="O150" s="54"/>
      <c r="P150" s="168">
        <f t="shared" si="1"/>
        <v>0</v>
      </c>
      <c r="Q150" s="168">
        <v>0</v>
      </c>
      <c r="R150" s="168">
        <f t="shared" si="2"/>
        <v>0</v>
      </c>
      <c r="S150" s="168">
        <v>0</v>
      </c>
      <c r="T150" s="169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70" t="s">
        <v>331</v>
      </c>
      <c r="AT150" s="170" t="s">
        <v>142</v>
      </c>
      <c r="AU150" s="170" t="s">
        <v>147</v>
      </c>
      <c r="AY150" s="15" t="s">
        <v>139</v>
      </c>
      <c r="BE150" s="171">
        <f t="shared" si="4"/>
        <v>0</v>
      </c>
      <c r="BF150" s="171">
        <f t="shared" si="5"/>
        <v>0</v>
      </c>
      <c r="BG150" s="171">
        <f t="shared" si="6"/>
        <v>0</v>
      </c>
      <c r="BH150" s="171">
        <f t="shared" si="7"/>
        <v>0</v>
      </c>
      <c r="BI150" s="171">
        <f t="shared" si="8"/>
        <v>0</v>
      </c>
      <c r="BJ150" s="15" t="s">
        <v>147</v>
      </c>
      <c r="BK150" s="171">
        <f t="shared" si="9"/>
        <v>0</v>
      </c>
      <c r="BL150" s="15" t="s">
        <v>331</v>
      </c>
      <c r="BM150" s="170" t="s">
        <v>748</v>
      </c>
    </row>
    <row r="151" spans="1:65" s="2" customFormat="1" ht="16.5" customHeight="1">
      <c r="A151" s="28"/>
      <c r="B151" s="157"/>
      <c r="C151" s="158" t="s">
        <v>259</v>
      </c>
      <c r="D151" s="158" t="s">
        <v>142</v>
      </c>
      <c r="E151" s="159" t="s">
        <v>406</v>
      </c>
      <c r="F151" s="160" t="s">
        <v>407</v>
      </c>
      <c r="G151" s="161" t="s">
        <v>213</v>
      </c>
      <c r="H151" s="192"/>
      <c r="I151" s="163"/>
      <c r="J151" s="164">
        <f t="shared" si="0"/>
        <v>0</v>
      </c>
      <c r="K151" s="165"/>
      <c r="L151" s="29"/>
      <c r="M151" s="166" t="s">
        <v>1</v>
      </c>
      <c r="N151" s="167" t="s">
        <v>39</v>
      </c>
      <c r="O151" s="54"/>
      <c r="P151" s="168">
        <f t="shared" si="1"/>
        <v>0</v>
      </c>
      <c r="Q151" s="168">
        <v>0</v>
      </c>
      <c r="R151" s="168">
        <f t="shared" si="2"/>
        <v>0</v>
      </c>
      <c r="S151" s="168">
        <v>0</v>
      </c>
      <c r="T151" s="169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70" t="s">
        <v>331</v>
      </c>
      <c r="AT151" s="170" t="s">
        <v>142</v>
      </c>
      <c r="AU151" s="170" t="s">
        <v>147</v>
      </c>
      <c r="AY151" s="15" t="s">
        <v>139</v>
      </c>
      <c r="BE151" s="171">
        <f t="shared" si="4"/>
        <v>0</v>
      </c>
      <c r="BF151" s="171">
        <f t="shared" si="5"/>
        <v>0</v>
      </c>
      <c r="BG151" s="171">
        <f t="shared" si="6"/>
        <v>0</v>
      </c>
      <c r="BH151" s="171">
        <f t="shared" si="7"/>
        <v>0</v>
      </c>
      <c r="BI151" s="171">
        <f t="shared" si="8"/>
        <v>0</v>
      </c>
      <c r="BJ151" s="15" t="s">
        <v>147</v>
      </c>
      <c r="BK151" s="171">
        <f t="shared" si="9"/>
        <v>0</v>
      </c>
      <c r="BL151" s="15" t="s">
        <v>331</v>
      </c>
      <c r="BM151" s="170" t="s">
        <v>749</v>
      </c>
    </row>
    <row r="152" spans="1:65" s="2" customFormat="1" ht="16.5" customHeight="1">
      <c r="A152" s="28"/>
      <c r="B152" s="157"/>
      <c r="C152" s="158" t="s">
        <v>263</v>
      </c>
      <c r="D152" s="158" t="s">
        <v>142</v>
      </c>
      <c r="E152" s="159" t="s">
        <v>409</v>
      </c>
      <c r="F152" s="160" t="s">
        <v>410</v>
      </c>
      <c r="G152" s="161" t="s">
        <v>213</v>
      </c>
      <c r="H152" s="192"/>
      <c r="I152" s="163"/>
      <c r="J152" s="164">
        <f t="shared" si="0"/>
        <v>0</v>
      </c>
      <c r="K152" s="165"/>
      <c r="L152" s="29"/>
      <c r="M152" s="166" t="s">
        <v>1</v>
      </c>
      <c r="N152" s="167" t="s">
        <v>39</v>
      </c>
      <c r="O152" s="54"/>
      <c r="P152" s="168">
        <f t="shared" si="1"/>
        <v>0</v>
      </c>
      <c r="Q152" s="168">
        <v>0</v>
      </c>
      <c r="R152" s="168">
        <f t="shared" si="2"/>
        <v>0</v>
      </c>
      <c r="S152" s="168">
        <v>0</v>
      </c>
      <c r="T152" s="169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70" t="s">
        <v>331</v>
      </c>
      <c r="AT152" s="170" t="s">
        <v>142</v>
      </c>
      <c r="AU152" s="170" t="s">
        <v>147</v>
      </c>
      <c r="AY152" s="15" t="s">
        <v>139</v>
      </c>
      <c r="BE152" s="171">
        <f t="shared" si="4"/>
        <v>0</v>
      </c>
      <c r="BF152" s="171">
        <f t="shared" si="5"/>
        <v>0</v>
      </c>
      <c r="BG152" s="171">
        <f t="shared" si="6"/>
        <v>0</v>
      </c>
      <c r="BH152" s="171">
        <f t="shared" si="7"/>
        <v>0</v>
      </c>
      <c r="BI152" s="171">
        <f t="shared" si="8"/>
        <v>0</v>
      </c>
      <c r="BJ152" s="15" t="s">
        <v>147</v>
      </c>
      <c r="BK152" s="171">
        <f t="shared" si="9"/>
        <v>0</v>
      </c>
      <c r="BL152" s="15" t="s">
        <v>331</v>
      </c>
      <c r="BM152" s="170" t="s">
        <v>750</v>
      </c>
    </row>
    <row r="153" spans="1:65" s="12" customFormat="1" ht="25.9" customHeight="1">
      <c r="B153" s="144"/>
      <c r="D153" s="145" t="s">
        <v>72</v>
      </c>
      <c r="E153" s="146" t="s">
        <v>307</v>
      </c>
      <c r="F153" s="146" t="s">
        <v>412</v>
      </c>
      <c r="I153" s="147"/>
      <c r="J153" s="148">
        <f>BK153</f>
        <v>0</v>
      </c>
      <c r="L153" s="144"/>
      <c r="M153" s="149"/>
      <c r="N153" s="150"/>
      <c r="O153" s="150"/>
      <c r="P153" s="151">
        <f>SUM(P154:P155)</f>
        <v>0</v>
      </c>
      <c r="Q153" s="150"/>
      <c r="R153" s="151">
        <f>SUM(R154:R155)</f>
        <v>0</v>
      </c>
      <c r="S153" s="150"/>
      <c r="T153" s="152">
        <f>SUM(T154:T155)</f>
        <v>0</v>
      </c>
      <c r="AR153" s="145" t="s">
        <v>146</v>
      </c>
      <c r="AT153" s="153" t="s">
        <v>72</v>
      </c>
      <c r="AU153" s="153" t="s">
        <v>73</v>
      </c>
      <c r="AY153" s="145" t="s">
        <v>139</v>
      </c>
      <c r="BK153" s="154">
        <f>SUM(BK154:BK155)</f>
        <v>0</v>
      </c>
    </row>
    <row r="154" spans="1:65" s="2" customFormat="1" ht="16.5" customHeight="1">
      <c r="A154" s="28"/>
      <c r="B154" s="157"/>
      <c r="C154" s="158" t="s">
        <v>267</v>
      </c>
      <c r="D154" s="158" t="s">
        <v>142</v>
      </c>
      <c r="E154" s="159" t="s">
        <v>413</v>
      </c>
      <c r="F154" s="160" t="s">
        <v>414</v>
      </c>
      <c r="G154" s="161" t="s">
        <v>415</v>
      </c>
      <c r="H154" s="162">
        <v>1</v>
      </c>
      <c r="I154" s="163"/>
      <c r="J154" s="164">
        <f>ROUND(I154*H154,2)</f>
        <v>0</v>
      </c>
      <c r="K154" s="165"/>
      <c r="L154" s="29"/>
      <c r="M154" s="166" t="s">
        <v>1</v>
      </c>
      <c r="N154" s="167" t="s">
        <v>39</v>
      </c>
      <c r="O154" s="54"/>
      <c r="P154" s="168">
        <f>O154*H154</f>
        <v>0</v>
      </c>
      <c r="Q154" s="168">
        <v>0</v>
      </c>
      <c r="R154" s="168">
        <f>Q154*H154</f>
        <v>0</v>
      </c>
      <c r="S154" s="168">
        <v>0</v>
      </c>
      <c r="T154" s="169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70" t="s">
        <v>416</v>
      </c>
      <c r="AT154" s="170" t="s">
        <v>142</v>
      </c>
      <c r="AU154" s="170" t="s">
        <v>81</v>
      </c>
      <c r="AY154" s="15" t="s">
        <v>139</v>
      </c>
      <c r="BE154" s="171">
        <f>IF(N154="základná",J154,0)</f>
        <v>0</v>
      </c>
      <c r="BF154" s="171">
        <f>IF(N154="znížená",J154,0)</f>
        <v>0</v>
      </c>
      <c r="BG154" s="171">
        <f>IF(N154="zákl. prenesená",J154,0)</f>
        <v>0</v>
      </c>
      <c r="BH154" s="171">
        <f>IF(N154="zníž. prenesená",J154,0)</f>
        <v>0</v>
      </c>
      <c r="BI154" s="171">
        <f>IF(N154="nulová",J154,0)</f>
        <v>0</v>
      </c>
      <c r="BJ154" s="15" t="s">
        <v>147</v>
      </c>
      <c r="BK154" s="171">
        <f>ROUND(I154*H154,2)</f>
        <v>0</v>
      </c>
      <c r="BL154" s="15" t="s">
        <v>416</v>
      </c>
      <c r="BM154" s="170" t="s">
        <v>751</v>
      </c>
    </row>
    <row r="155" spans="1:65" s="2" customFormat="1" ht="16.5" customHeight="1">
      <c r="A155" s="28"/>
      <c r="B155" s="157"/>
      <c r="C155" s="158" t="s">
        <v>271</v>
      </c>
      <c r="D155" s="158" t="s">
        <v>142</v>
      </c>
      <c r="E155" s="159" t="s">
        <v>418</v>
      </c>
      <c r="F155" s="160" t="s">
        <v>419</v>
      </c>
      <c r="G155" s="161" t="s">
        <v>415</v>
      </c>
      <c r="H155" s="162">
        <v>1</v>
      </c>
      <c r="I155" s="163"/>
      <c r="J155" s="164">
        <f>ROUND(I155*H155,2)</f>
        <v>0</v>
      </c>
      <c r="K155" s="165"/>
      <c r="L155" s="29"/>
      <c r="M155" s="193" t="s">
        <v>1</v>
      </c>
      <c r="N155" s="194" t="s">
        <v>39</v>
      </c>
      <c r="O155" s="195"/>
      <c r="P155" s="196">
        <f>O155*H155</f>
        <v>0</v>
      </c>
      <c r="Q155" s="196">
        <v>0</v>
      </c>
      <c r="R155" s="196">
        <f>Q155*H155</f>
        <v>0</v>
      </c>
      <c r="S155" s="196">
        <v>0</v>
      </c>
      <c r="T155" s="197">
        <f>S155*H155</f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70" t="s">
        <v>416</v>
      </c>
      <c r="AT155" s="170" t="s">
        <v>142</v>
      </c>
      <c r="AU155" s="170" t="s">
        <v>81</v>
      </c>
      <c r="AY155" s="15" t="s">
        <v>139</v>
      </c>
      <c r="BE155" s="171">
        <f>IF(N155="základná",J155,0)</f>
        <v>0</v>
      </c>
      <c r="BF155" s="171">
        <f>IF(N155="znížená",J155,0)</f>
        <v>0</v>
      </c>
      <c r="BG155" s="171">
        <f>IF(N155="zákl. prenesená",J155,0)</f>
        <v>0</v>
      </c>
      <c r="BH155" s="171">
        <f>IF(N155="zníž. prenesená",J155,0)</f>
        <v>0</v>
      </c>
      <c r="BI155" s="171">
        <f>IF(N155="nulová",J155,0)</f>
        <v>0</v>
      </c>
      <c r="BJ155" s="15" t="s">
        <v>147</v>
      </c>
      <c r="BK155" s="171">
        <f>ROUND(I155*H155,2)</f>
        <v>0</v>
      </c>
      <c r="BL155" s="15" t="s">
        <v>416</v>
      </c>
      <c r="BM155" s="170" t="s">
        <v>752</v>
      </c>
    </row>
    <row r="156" spans="1:65" s="2" customFormat="1" ht="7" customHeight="1">
      <c r="A156" s="28"/>
      <c r="B156" s="43"/>
      <c r="C156" s="44"/>
      <c r="D156" s="44"/>
      <c r="E156" s="44"/>
      <c r="F156" s="44"/>
      <c r="G156" s="44"/>
      <c r="H156" s="44"/>
      <c r="I156" s="116"/>
      <c r="J156" s="44"/>
      <c r="K156" s="44"/>
      <c r="L156" s="29"/>
      <c r="M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</row>
  </sheetData>
  <autoFilter ref="C120:K155" xr:uid="{00000000-0009-0000-0000-00000A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0"/>
  <sheetViews>
    <sheetView showGridLines="0" topLeftCell="A121" workbookViewId="0">
      <selection activeCell="F26" sqref="F25:F26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100.77734375" style="1" customWidth="1"/>
    <col min="7" max="7" width="7" style="1" customWidth="1"/>
    <col min="8" max="8" width="11.44140625" style="1" customWidth="1"/>
    <col min="9" max="9" width="20.109375" style="89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89"/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5" t="s">
        <v>82</v>
      </c>
    </row>
    <row r="3" spans="1:46" s="1" customFormat="1" ht="7" customHeight="1">
      <c r="B3" s="16"/>
      <c r="C3" s="17"/>
      <c r="D3" s="17"/>
      <c r="E3" s="17"/>
      <c r="F3" s="17"/>
      <c r="G3" s="17"/>
      <c r="H3" s="17"/>
      <c r="I3" s="90"/>
      <c r="J3" s="17"/>
      <c r="K3" s="17"/>
      <c r="L3" s="18"/>
      <c r="AT3" s="15" t="s">
        <v>73</v>
      </c>
    </row>
    <row r="4" spans="1:46" s="1" customFormat="1" ht="25" customHeight="1">
      <c r="B4" s="18"/>
      <c r="D4" s="19" t="s">
        <v>110</v>
      </c>
      <c r="I4" s="89"/>
      <c r="L4" s="18"/>
      <c r="M4" s="91" t="s">
        <v>9</v>
      </c>
      <c r="AT4" s="15" t="s">
        <v>3</v>
      </c>
    </row>
    <row r="5" spans="1:46" s="1" customFormat="1" ht="7" customHeight="1">
      <c r="B5" s="18"/>
      <c r="I5" s="89"/>
      <c r="L5" s="18"/>
    </row>
    <row r="6" spans="1:46" s="1" customFormat="1" ht="12" customHeight="1">
      <c r="B6" s="18"/>
      <c r="D6" s="25" t="s">
        <v>15</v>
      </c>
      <c r="I6" s="89"/>
      <c r="L6" s="18"/>
    </row>
    <row r="7" spans="1:46" s="1" customFormat="1" ht="16.5" customHeight="1">
      <c r="B7" s="18"/>
      <c r="E7" s="250" t="str">
        <f>'Rekapitulácia stavby'!K6</f>
        <v>Výstavba zariadení využivajúcich OEZ v prevédzkach COOP Jednota Námestovo</v>
      </c>
      <c r="F7" s="251"/>
      <c r="G7" s="251"/>
      <c r="H7" s="251"/>
      <c r="I7" s="89"/>
      <c r="L7" s="18"/>
    </row>
    <row r="8" spans="1:46" s="2" customFormat="1" ht="12" customHeight="1">
      <c r="A8" s="28"/>
      <c r="B8" s="29"/>
      <c r="C8" s="203"/>
      <c r="D8" s="200" t="s">
        <v>111</v>
      </c>
      <c r="E8" s="203"/>
      <c r="F8" s="203"/>
      <c r="G8" s="203"/>
      <c r="H8" s="203"/>
      <c r="I8" s="204"/>
      <c r="J8" s="203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03"/>
      <c r="D9" s="203"/>
      <c r="E9" s="252" t="s">
        <v>112</v>
      </c>
      <c r="F9" s="253"/>
      <c r="G9" s="253"/>
      <c r="H9" s="253"/>
      <c r="I9" s="204"/>
      <c r="J9" s="203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03"/>
      <c r="D10" s="203"/>
      <c r="E10" s="203"/>
      <c r="F10" s="203"/>
      <c r="G10" s="203"/>
      <c r="H10" s="203"/>
      <c r="I10" s="204"/>
      <c r="J10" s="203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03"/>
      <c r="D11" s="200" t="s">
        <v>17</v>
      </c>
      <c r="E11" s="203"/>
      <c r="F11" s="199" t="s">
        <v>1</v>
      </c>
      <c r="G11" s="203"/>
      <c r="H11" s="203"/>
      <c r="I11" s="205" t="s">
        <v>18</v>
      </c>
      <c r="J11" s="199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03"/>
      <c r="D12" s="200" t="s">
        <v>19</v>
      </c>
      <c r="E12" s="203"/>
      <c r="F12" s="199" t="s">
        <v>113</v>
      </c>
      <c r="G12" s="203"/>
      <c r="H12" s="203"/>
      <c r="I12" s="205" t="s">
        <v>21</v>
      </c>
      <c r="J12" s="206"/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03"/>
      <c r="D13" s="203"/>
      <c r="E13" s="203"/>
      <c r="F13" s="203"/>
      <c r="G13" s="203"/>
      <c r="H13" s="203"/>
      <c r="I13" s="204"/>
      <c r="J13" s="203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03"/>
      <c r="D14" s="200" t="s">
        <v>22</v>
      </c>
      <c r="E14" s="203"/>
      <c r="F14" s="203"/>
      <c r="G14" s="203"/>
      <c r="H14" s="203"/>
      <c r="I14" s="205" t="s">
        <v>23</v>
      </c>
      <c r="J14" s="199" t="s">
        <v>1</v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03"/>
      <c r="D15" s="203"/>
      <c r="E15" s="199" t="s">
        <v>24</v>
      </c>
      <c r="F15" s="203"/>
      <c r="G15" s="203"/>
      <c r="H15" s="203"/>
      <c r="I15" s="205" t="s">
        <v>25</v>
      </c>
      <c r="J15" s="199" t="s">
        <v>1</v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7" customHeight="1">
      <c r="A16" s="28"/>
      <c r="B16" s="29"/>
      <c r="C16" s="203"/>
      <c r="D16" s="203"/>
      <c r="E16" s="203"/>
      <c r="F16" s="203"/>
      <c r="G16" s="203"/>
      <c r="H16" s="203"/>
      <c r="I16" s="204"/>
      <c r="J16" s="203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03"/>
      <c r="D17" s="200" t="s">
        <v>26</v>
      </c>
      <c r="E17" s="203"/>
      <c r="F17" s="203"/>
      <c r="G17" s="203"/>
      <c r="H17" s="203"/>
      <c r="I17" s="205" t="s">
        <v>23</v>
      </c>
      <c r="J17" s="201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03"/>
      <c r="D18" s="203"/>
      <c r="E18" s="254"/>
      <c r="F18" s="255"/>
      <c r="G18" s="255"/>
      <c r="H18" s="255"/>
      <c r="I18" s="205" t="s">
        <v>25</v>
      </c>
      <c r="J18" s="201"/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7" customHeight="1">
      <c r="A19" s="28"/>
      <c r="B19" s="29"/>
      <c r="C19" s="203"/>
      <c r="D19" s="203"/>
      <c r="E19" s="203"/>
      <c r="F19" s="203"/>
      <c r="G19" s="203"/>
      <c r="H19" s="203"/>
      <c r="I19" s="204"/>
      <c r="J19" s="203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03"/>
      <c r="D20" s="200" t="s">
        <v>27</v>
      </c>
      <c r="E20" s="203"/>
      <c r="F20" s="203"/>
      <c r="G20" s="203"/>
      <c r="H20" s="203"/>
      <c r="I20" s="205" t="s">
        <v>23</v>
      </c>
      <c r="J20" s="199" t="s">
        <v>1</v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03"/>
      <c r="D21" s="203"/>
      <c r="E21" s="199" t="s">
        <v>29</v>
      </c>
      <c r="F21" s="203"/>
      <c r="G21" s="203"/>
      <c r="H21" s="203"/>
      <c r="I21" s="205" t="s">
        <v>25</v>
      </c>
      <c r="J21" s="199" t="s">
        <v>1</v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7" customHeight="1">
      <c r="A22" s="28"/>
      <c r="B22" s="29"/>
      <c r="C22" s="28"/>
      <c r="D22" s="28"/>
      <c r="E22" s="28"/>
      <c r="F22" s="28"/>
      <c r="G22" s="28"/>
      <c r="H22" s="28"/>
      <c r="I22" s="92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30</v>
      </c>
      <c r="E23" s="28"/>
      <c r="F23" s="28"/>
      <c r="G23" s="28"/>
      <c r="H23" s="28"/>
      <c r="I23" s="93" t="s">
        <v>23</v>
      </c>
      <c r="J23" s="23" t="s">
        <v>1</v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">
        <v>31</v>
      </c>
      <c r="F24" s="28"/>
      <c r="G24" s="28"/>
      <c r="H24" s="28"/>
      <c r="I24" s="93" t="s">
        <v>25</v>
      </c>
      <c r="J24" s="23" t="s">
        <v>1</v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7" customHeight="1">
      <c r="A25" s="28"/>
      <c r="B25" s="29"/>
      <c r="C25" s="28"/>
      <c r="D25" s="28"/>
      <c r="E25" s="28"/>
      <c r="F25" s="28"/>
      <c r="G25" s="28"/>
      <c r="H25" s="28"/>
      <c r="I25" s="92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92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42" t="s">
        <v>1</v>
      </c>
      <c r="F27" s="242"/>
      <c r="G27" s="242"/>
      <c r="H27" s="242"/>
      <c r="I27" s="96"/>
      <c r="J27" s="94"/>
      <c r="K27" s="94"/>
      <c r="L27" s="97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7" customHeight="1">
      <c r="A28" s="28"/>
      <c r="B28" s="29"/>
      <c r="C28" s="28"/>
      <c r="D28" s="28"/>
      <c r="E28" s="28"/>
      <c r="F28" s="28"/>
      <c r="G28" s="28"/>
      <c r="H28" s="28"/>
      <c r="I28" s="92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7" customHeight="1">
      <c r="A29" s="28"/>
      <c r="B29" s="29"/>
      <c r="C29" s="28"/>
      <c r="D29" s="62"/>
      <c r="E29" s="62"/>
      <c r="F29" s="62"/>
      <c r="G29" s="62"/>
      <c r="H29" s="62"/>
      <c r="I29" s="98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4" customHeight="1">
      <c r="A30" s="28"/>
      <c r="B30" s="29"/>
      <c r="C30" s="28"/>
      <c r="D30" s="99" t="s">
        <v>33</v>
      </c>
      <c r="E30" s="28"/>
      <c r="F30" s="28"/>
      <c r="G30" s="28"/>
      <c r="H30" s="28"/>
      <c r="I30" s="92"/>
      <c r="J30" s="67">
        <f>ROUND(J122,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7" customHeight="1">
      <c r="A31" s="28"/>
      <c r="B31" s="29"/>
      <c r="C31" s="28"/>
      <c r="D31" s="62"/>
      <c r="E31" s="62"/>
      <c r="F31" s="62"/>
      <c r="G31" s="62"/>
      <c r="H31" s="62"/>
      <c r="I31" s="98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5" customHeight="1">
      <c r="A32" s="28"/>
      <c r="B32" s="29"/>
      <c r="C32" s="28"/>
      <c r="D32" s="28"/>
      <c r="E32" s="28"/>
      <c r="F32" s="32" t="s">
        <v>35</v>
      </c>
      <c r="G32" s="28"/>
      <c r="H32" s="28"/>
      <c r="I32" s="100" t="s">
        <v>34</v>
      </c>
      <c r="J32" s="32" t="s">
        <v>36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5" customHeight="1">
      <c r="A33" s="28"/>
      <c r="B33" s="29"/>
      <c r="C33" s="28"/>
      <c r="D33" s="101" t="s">
        <v>37</v>
      </c>
      <c r="E33" s="25" t="s">
        <v>38</v>
      </c>
      <c r="F33" s="102">
        <f>ROUND((SUM(BE122:BE169)),  2)</f>
        <v>0</v>
      </c>
      <c r="G33" s="28"/>
      <c r="H33" s="28"/>
      <c r="I33" s="103">
        <v>0.2</v>
      </c>
      <c r="J33" s="102">
        <f>ROUND(((SUM(BE122:BE169))*I33),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5" customHeight="1">
      <c r="A34" s="28"/>
      <c r="B34" s="29"/>
      <c r="C34" s="28"/>
      <c r="D34" s="28"/>
      <c r="E34" s="25" t="s">
        <v>39</v>
      </c>
      <c r="F34" s="102">
        <f>ROUND((SUM(BF122:BF169)),  2)</f>
        <v>0</v>
      </c>
      <c r="G34" s="28"/>
      <c r="H34" s="28"/>
      <c r="I34" s="103">
        <v>0.2</v>
      </c>
      <c r="J34" s="102">
        <f>ROUND(((SUM(BF122:BF169))*I34),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5" hidden="1" customHeight="1">
      <c r="A35" s="28"/>
      <c r="B35" s="29"/>
      <c r="C35" s="28"/>
      <c r="D35" s="28"/>
      <c r="E35" s="25" t="s">
        <v>40</v>
      </c>
      <c r="F35" s="102">
        <f>ROUND((SUM(BG122:BG169)),  2)</f>
        <v>0</v>
      </c>
      <c r="G35" s="28"/>
      <c r="H35" s="28"/>
      <c r="I35" s="103">
        <v>0.2</v>
      </c>
      <c r="J35" s="102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5" hidden="1" customHeight="1">
      <c r="A36" s="28"/>
      <c r="B36" s="29"/>
      <c r="C36" s="28"/>
      <c r="D36" s="28"/>
      <c r="E36" s="25" t="s">
        <v>41</v>
      </c>
      <c r="F36" s="102">
        <f>ROUND((SUM(BH122:BH169)),  2)</f>
        <v>0</v>
      </c>
      <c r="G36" s="28"/>
      <c r="H36" s="28"/>
      <c r="I36" s="103">
        <v>0.2</v>
      </c>
      <c r="J36" s="102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5" hidden="1" customHeight="1">
      <c r="A37" s="28"/>
      <c r="B37" s="29"/>
      <c r="C37" s="28"/>
      <c r="D37" s="28"/>
      <c r="E37" s="25" t="s">
        <v>42</v>
      </c>
      <c r="F37" s="102">
        <f>ROUND((SUM(BI122:BI169)),  2)</f>
        <v>0</v>
      </c>
      <c r="G37" s="28"/>
      <c r="H37" s="28"/>
      <c r="I37" s="103">
        <v>0</v>
      </c>
      <c r="J37" s="102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7" customHeight="1">
      <c r="A38" s="28"/>
      <c r="B38" s="29"/>
      <c r="C38" s="28"/>
      <c r="D38" s="28"/>
      <c r="E38" s="28"/>
      <c r="F38" s="28"/>
      <c r="G38" s="28"/>
      <c r="H38" s="28"/>
      <c r="I38" s="92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4" customHeight="1">
      <c r="A39" s="28"/>
      <c r="B39" s="29"/>
      <c r="C39" s="104"/>
      <c r="D39" s="105" t="s">
        <v>43</v>
      </c>
      <c r="E39" s="56"/>
      <c r="F39" s="56"/>
      <c r="G39" s="106" t="s">
        <v>44</v>
      </c>
      <c r="H39" s="107" t="s">
        <v>45</v>
      </c>
      <c r="I39" s="108"/>
      <c r="J39" s="109">
        <f>SUM(J30:J37)</f>
        <v>0</v>
      </c>
      <c r="K39" s="110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5" customHeight="1">
      <c r="A40" s="28"/>
      <c r="B40" s="29"/>
      <c r="C40" s="28"/>
      <c r="D40" s="28"/>
      <c r="E40" s="28"/>
      <c r="F40" s="28"/>
      <c r="G40" s="28"/>
      <c r="H40" s="28"/>
      <c r="I40" s="92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5" customHeight="1">
      <c r="B41" s="18"/>
      <c r="I41" s="89"/>
      <c r="L41" s="18"/>
    </row>
    <row r="42" spans="1:31" s="1" customFormat="1" ht="14.5" customHeight="1">
      <c r="B42" s="18"/>
      <c r="I42" s="89"/>
      <c r="L42" s="18"/>
    </row>
    <row r="43" spans="1:31" s="1" customFormat="1" ht="14.5" customHeight="1">
      <c r="B43" s="18"/>
      <c r="I43" s="89"/>
      <c r="L43" s="18"/>
    </row>
    <row r="44" spans="1:31" s="1" customFormat="1" ht="14.5" customHeight="1">
      <c r="B44" s="18"/>
      <c r="I44" s="89"/>
      <c r="L44" s="18"/>
    </row>
    <row r="45" spans="1:31" s="1" customFormat="1" ht="14.5" customHeight="1">
      <c r="B45" s="18"/>
      <c r="I45" s="89"/>
      <c r="L45" s="18"/>
    </row>
    <row r="46" spans="1:31" s="1" customFormat="1" ht="14.5" customHeight="1">
      <c r="B46" s="18"/>
      <c r="I46" s="89"/>
      <c r="L46" s="18"/>
    </row>
    <row r="47" spans="1:31" s="1" customFormat="1" ht="14.5" customHeight="1">
      <c r="B47" s="18"/>
      <c r="I47" s="89"/>
      <c r="L47" s="18"/>
    </row>
    <row r="48" spans="1:31" s="1" customFormat="1" ht="14.5" customHeight="1">
      <c r="B48" s="18"/>
      <c r="I48" s="89"/>
      <c r="L48" s="18"/>
    </row>
    <row r="49" spans="1:31" s="1" customFormat="1" ht="14.5" customHeight="1">
      <c r="B49" s="18"/>
      <c r="I49" s="89"/>
      <c r="L49" s="18"/>
    </row>
    <row r="50" spans="1:31" s="2" customFormat="1" ht="14.5" customHeight="1">
      <c r="B50" s="38"/>
      <c r="D50" s="39" t="s">
        <v>46</v>
      </c>
      <c r="E50" s="40"/>
      <c r="F50" s="40"/>
      <c r="G50" s="39" t="s">
        <v>47</v>
      </c>
      <c r="H50" s="40"/>
      <c r="I50" s="111"/>
      <c r="J50" s="40"/>
      <c r="K50" s="40"/>
      <c r="L50" s="38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5">
      <c r="A61" s="28"/>
      <c r="B61" s="29"/>
      <c r="C61" s="28"/>
      <c r="D61" s="41" t="s">
        <v>48</v>
      </c>
      <c r="E61" s="31"/>
      <c r="F61" s="112" t="s">
        <v>49</v>
      </c>
      <c r="G61" s="41" t="s">
        <v>48</v>
      </c>
      <c r="H61" s="31"/>
      <c r="I61" s="113"/>
      <c r="J61" s="114" t="s">
        <v>49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">
      <c r="A65" s="28"/>
      <c r="B65" s="29"/>
      <c r="C65" s="28"/>
      <c r="D65" s="39" t="s">
        <v>50</v>
      </c>
      <c r="E65" s="42"/>
      <c r="F65" s="42"/>
      <c r="G65" s="39" t="s">
        <v>51</v>
      </c>
      <c r="H65" s="42"/>
      <c r="I65" s="115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5">
      <c r="A76" s="28"/>
      <c r="B76" s="29"/>
      <c r="C76" s="28"/>
      <c r="D76" s="41" t="s">
        <v>48</v>
      </c>
      <c r="E76" s="31"/>
      <c r="F76" s="112" t="s">
        <v>49</v>
      </c>
      <c r="G76" s="41" t="s">
        <v>48</v>
      </c>
      <c r="H76" s="31"/>
      <c r="I76" s="113"/>
      <c r="J76" s="114" t="s">
        <v>49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5" customHeight="1">
      <c r="A77" s="28"/>
      <c r="B77" s="43"/>
      <c r="C77" s="44"/>
      <c r="D77" s="44"/>
      <c r="E77" s="44"/>
      <c r="F77" s="44"/>
      <c r="G77" s="44"/>
      <c r="H77" s="44"/>
      <c r="I77" s="116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7" customHeight="1">
      <c r="A81" s="28"/>
      <c r="B81" s="45"/>
      <c r="C81" s="46"/>
      <c r="D81" s="46"/>
      <c r="E81" s="46"/>
      <c r="F81" s="46"/>
      <c r="G81" s="46"/>
      <c r="H81" s="46"/>
      <c r="I81" s="117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5" customHeight="1">
      <c r="A82" s="28"/>
      <c r="B82" s="29"/>
      <c r="C82" s="19" t="s">
        <v>114</v>
      </c>
      <c r="D82" s="28"/>
      <c r="E82" s="28"/>
      <c r="F82" s="28"/>
      <c r="G82" s="28"/>
      <c r="H82" s="28"/>
      <c r="I82" s="92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7" customHeight="1">
      <c r="A83" s="28"/>
      <c r="B83" s="29"/>
      <c r="C83" s="28"/>
      <c r="D83" s="28"/>
      <c r="E83" s="28"/>
      <c r="F83" s="28"/>
      <c r="G83" s="28"/>
      <c r="H83" s="28"/>
      <c r="I83" s="92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15</v>
      </c>
      <c r="D84" s="28"/>
      <c r="E84" s="28"/>
      <c r="F84" s="28"/>
      <c r="G84" s="28"/>
      <c r="H84" s="28"/>
      <c r="I84" s="92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50" t="str">
        <f>E7</f>
        <v>Výstavba zariadení využivajúcich OEZ v prevédzkach COOP Jednota Námestovo</v>
      </c>
      <c r="F85" s="251"/>
      <c r="G85" s="251"/>
      <c r="H85" s="251"/>
      <c r="I85" s="92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111</v>
      </c>
      <c r="D86" s="28"/>
      <c r="E86" s="28"/>
      <c r="F86" s="28"/>
      <c r="G86" s="28"/>
      <c r="H86" s="28"/>
      <c r="I86" s="92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35" t="str">
        <f>E9</f>
        <v>SO1.1 - SO1.1 COOP Lokca 3-61</v>
      </c>
      <c r="F87" s="249"/>
      <c r="G87" s="249"/>
      <c r="H87" s="249"/>
      <c r="I87" s="92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7" customHeight="1">
      <c r="A88" s="28"/>
      <c r="B88" s="29"/>
      <c r="C88" s="28"/>
      <c r="D88" s="28"/>
      <c r="E88" s="28"/>
      <c r="F88" s="28"/>
      <c r="G88" s="28"/>
      <c r="H88" s="28"/>
      <c r="I88" s="92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19</v>
      </c>
      <c r="D89" s="28"/>
      <c r="E89" s="28"/>
      <c r="F89" s="23" t="str">
        <f>F12</f>
        <v>Lokca</v>
      </c>
      <c r="G89" s="28"/>
      <c r="H89" s="28"/>
      <c r="I89" s="93" t="s">
        <v>21</v>
      </c>
      <c r="J89" s="51" t="str">
        <f>IF(J12="","",J12)</f>
        <v/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7" customHeight="1">
      <c r="A90" s="28"/>
      <c r="B90" s="29"/>
      <c r="C90" s="28"/>
      <c r="D90" s="28"/>
      <c r="E90" s="28"/>
      <c r="F90" s="28"/>
      <c r="G90" s="28"/>
      <c r="H90" s="28"/>
      <c r="I90" s="92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28" customHeight="1">
      <c r="A91" s="28"/>
      <c r="B91" s="29"/>
      <c r="C91" s="25" t="s">
        <v>22</v>
      </c>
      <c r="D91" s="28"/>
      <c r="E91" s="28"/>
      <c r="F91" s="23" t="str">
        <f>E15</f>
        <v xml:space="preserve">COOP Jednota Námestovo, s.d. </v>
      </c>
      <c r="G91" s="28"/>
      <c r="H91" s="28"/>
      <c r="I91" s="93" t="s">
        <v>27</v>
      </c>
      <c r="J91" s="26" t="str">
        <f>E21</f>
        <v xml:space="preserve">Entepro, s.r.o., 027 53 Istewbné č. 278 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5" customHeight="1">
      <c r="A92" s="28"/>
      <c r="B92" s="29"/>
      <c r="C92" s="25" t="s">
        <v>26</v>
      </c>
      <c r="D92" s="28"/>
      <c r="E92" s="28"/>
      <c r="F92" s="23" t="str">
        <f>IF(E18="","",E18)</f>
        <v/>
      </c>
      <c r="G92" s="28"/>
      <c r="H92" s="28"/>
      <c r="I92" s="93" t="s">
        <v>30</v>
      </c>
      <c r="J92" s="26" t="str">
        <f>E24</f>
        <v xml:space="preserve">J. Štrifler 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4" customHeight="1">
      <c r="A93" s="28"/>
      <c r="B93" s="29"/>
      <c r="C93" s="28"/>
      <c r="D93" s="28"/>
      <c r="E93" s="28"/>
      <c r="F93" s="28"/>
      <c r="G93" s="28"/>
      <c r="H93" s="28"/>
      <c r="I93" s="92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8" t="s">
        <v>115</v>
      </c>
      <c r="D94" s="104"/>
      <c r="E94" s="104"/>
      <c r="F94" s="104"/>
      <c r="G94" s="104"/>
      <c r="H94" s="104"/>
      <c r="I94" s="119"/>
      <c r="J94" s="120" t="s">
        <v>116</v>
      </c>
      <c r="K94" s="104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4" customHeight="1">
      <c r="A95" s="28"/>
      <c r="B95" s="29"/>
      <c r="C95" s="28"/>
      <c r="D95" s="28"/>
      <c r="E95" s="28"/>
      <c r="F95" s="28"/>
      <c r="G95" s="28"/>
      <c r="H95" s="28"/>
      <c r="I95" s="92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21" t="s">
        <v>117</v>
      </c>
      <c r="D96" s="28"/>
      <c r="E96" s="28"/>
      <c r="F96" s="28"/>
      <c r="G96" s="28"/>
      <c r="H96" s="28"/>
      <c r="I96" s="92"/>
      <c r="J96" s="67">
        <f>J122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118</v>
      </c>
    </row>
    <row r="97" spans="1:31" s="9" customFormat="1" ht="25" customHeight="1">
      <c r="B97" s="122"/>
      <c r="D97" s="123" t="s">
        <v>119</v>
      </c>
      <c r="E97" s="124"/>
      <c r="F97" s="124"/>
      <c r="G97" s="124"/>
      <c r="H97" s="124"/>
      <c r="I97" s="125"/>
      <c r="J97" s="126">
        <f>J123</f>
        <v>0</v>
      </c>
      <c r="L97" s="122"/>
    </row>
    <row r="98" spans="1:31" s="10" customFormat="1" ht="19.899999999999999" customHeight="1">
      <c r="B98" s="127"/>
      <c r="D98" s="128" t="s">
        <v>120</v>
      </c>
      <c r="E98" s="129"/>
      <c r="F98" s="129"/>
      <c r="G98" s="129"/>
      <c r="H98" s="129"/>
      <c r="I98" s="130"/>
      <c r="J98" s="131">
        <f>J124</f>
        <v>0</v>
      </c>
      <c r="L98" s="127"/>
    </row>
    <row r="99" spans="1:31" s="9" customFormat="1" ht="25" customHeight="1">
      <c r="B99" s="122"/>
      <c r="D99" s="123" t="s">
        <v>121</v>
      </c>
      <c r="E99" s="124"/>
      <c r="F99" s="124"/>
      <c r="G99" s="124"/>
      <c r="H99" s="124"/>
      <c r="I99" s="125"/>
      <c r="J99" s="126">
        <f>J133</f>
        <v>0</v>
      </c>
      <c r="L99" s="122"/>
    </row>
    <row r="100" spans="1:31" s="10" customFormat="1" ht="19.899999999999999" customHeight="1">
      <c r="B100" s="127"/>
      <c r="D100" s="128" t="s">
        <v>122</v>
      </c>
      <c r="E100" s="129"/>
      <c r="F100" s="129"/>
      <c r="G100" s="129"/>
      <c r="H100" s="129"/>
      <c r="I100" s="130"/>
      <c r="J100" s="131">
        <f>J134</f>
        <v>0</v>
      </c>
      <c r="L100" s="127"/>
    </row>
    <row r="101" spans="1:31" s="10" customFormat="1" ht="19.899999999999999" customHeight="1">
      <c r="B101" s="127"/>
      <c r="D101" s="128" t="s">
        <v>123</v>
      </c>
      <c r="E101" s="129"/>
      <c r="F101" s="129"/>
      <c r="G101" s="129"/>
      <c r="H101" s="129"/>
      <c r="I101" s="130"/>
      <c r="J101" s="131">
        <f>J144</f>
        <v>0</v>
      </c>
      <c r="L101" s="127"/>
    </row>
    <row r="102" spans="1:31" s="9" customFormat="1" ht="25" customHeight="1">
      <c r="B102" s="122"/>
      <c r="D102" s="123" t="s">
        <v>124</v>
      </c>
      <c r="E102" s="124"/>
      <c r="F102" s="124"/>
      <c r="G102" s="124"/>
      <c r="H102" s="124"/>
      <c r="I102" s="125"/>
      <c r="J102" s="126">
        <f>J168</f>
        <v>0</v>
      </c>
      <c r="L102" s="122"/>
    </row>
    <row r="103" spans="1:31" s="2" customFormat="1" ht="21.75" customHeight="1">
      <c r="A103" s="28"/>
      <c r="B103" s="29"/>
      <c r="C103" s="28"/>
      <c r="D103" s="28"/>
      <c r="E103" s="28"/>
      <c r="F103" s="28"/>
      <c r="G103" s="28"/>
      <c r="H103" s="28"/>
      <c r="I103" s="92"/>
      <c r="J103" s="28"/>
      <c r="K103" s="28"/>
      <c r="L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7" customHeight="1">
      <c r="A104" s="28"/>
      <c r="B104" s="43"/>
      <c r="C104" s="44"/>
      <c r="D104" s="44"/>
      <c r="E104" s="44"/>
      <c r="F104" s="44"/>
      <c r="G104" s="44"/>
      <c r="H104" s="44"/>
      <c r="I104" s="116"/>
      <c r="J104" s="44"/>
      <c r="K104" s="44"/>
      <c r="L104" s="3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8" spans="1:31" s="2" customFormat="1" ht="7" customHeight="1">
      <c r="A108" s="28"/>
      <c r="B108" s="45"/>
      <c r="C108" s="46"/>
      <c r="D108" s="46"/>
      <c r="E108" s="46"/>
      <c r="F108" s="46"/>
      <c r="G108" s="46"/>
      <c r="H108" s="46"/>
      <c r="I108" s="117"/>
      <c r="J108" s="46"/>
      <c r="K108" s="46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25" customHeight="1">
      <c r="A109" s="28"/>
      <c r="B109" s="29"/>
      <c r="C109" s="19" t="s">
        <v>125</v>
      </c>
      <c r="D109" s="28"/>
      <c r="E109" s="28"/>
      <c r="F109" s="28"/>
      <c r="G109" s="28"/>
      <c r="H109" s="28"/>
      <c r="I109" s="92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7" customHeight="1">
      <c r="A110" s="28"/>
      <c r="B110" s="29"/>
      <c r="C110" s="28"/>
      <c r="D110" s="28"/>
      <c r="E110" s="28"/>
      <c r="F110" s="28"/>
      <c r="G110" s="28"/>
      <c r="H110" s="28"/>
      <c r="I110" s="92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29"/>
      <c r="C111" s="25" t="s">
        <v>15</v>
      </c>
      <c r="D111" s="28"/>
      <c r="E111" s="28"/>
      <c r="F111" s="28"/>
      <c r="G111" s="28"/>
      <c r="H111" s="28"/>
      <c r="I111" s="92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6.5" customHeight="1">
      <c r="A112" s="28"/>
      <c r="B112" s="29"/>
      <c r="C112" s="28"/>
      <c r="D112" s="28"/>
      <c r="E112" s="250" t="str">
        <f>E7</f>
        <v>Výstavba zariadení využivajúcich OEZ v prevédzkach COOP Jednota Námestovo</v>
      </c>
      <c r="F112" s="251"/>
      <c r="G112" s="251"/>
      <c r="H112" s="251"/>
      <c r="I112" s="92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29"/>
      <c r="C113" s="25" t="s">
        <v>111</v>
      </c>
      <c r="D113" s="28"/>
      <c r="E113" s="28"/>
      <c r="F113" s="28"/>
      <c r="G113" s="28"/>
      <c r="H113" s="28"/>
      <c r="I113" s="92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6.5" customHeight="1">
      <c r="A114" s="28"/>
      <c r="B114" s="29"/>
      <c r="C114" s="28"/>
      <c r="D114" s="28"/>
      <c r="E114" s="235" t="str">
        <f>E9</f>
        <v>SO1.1 - SO1.1 COOP Lokca 3-61</v>
      </c>
      <c r="F114" s="249"/>
      <c r="G114" s="249"/>
      <c r="H114" s="249"/>
      <c r="I114" s="92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7" customHeight="1">
      <c r="A115" s="28"/>
      <c r="B115" s="29"/>
      <c r="C115" s="28"/>
      <c r="D115" s="28"/>
      <c r="E115" s="28"/>
      <c r="F115" s="28"/>
      <c r="G115" s="28"/>
      <c r="H115" s="28"/>
      <c r="I115" s="92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2" customHeight="1">
      <c r="A116" s="28"/>
      <c r="B116" s="29"/>
      <c r="C116" s="25" t="s">
        <v>19</v>
      </c>
      <c r="D116" s="28"/>
      <c r="E116" s="28"/>
      <c r="F116" s="23" t="str">
        <f>F12</f>
        <v>Lokca</v>
      </c>
      <c r="G116" s="28"/>
      <c r="H116" s="28"/>
      <c r="I116" s="93" t="s">
        <v>21</v>
      </c>
      <c r="J116" s="51" t="str">
        <f>IF(J12="","",J12)</f>
        <v/>
      </c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7" customHeight="1">
      <c r="A117" s="28"/>
      <c r="B117" s="29"/>
      <c r="C117" s="28"/>
      <c r="D117" s="28"/>
      <c r="E117" s="28"/>
      <c r="F117" s="28"/>
      <c r="G117" s="28"/>
      <c r="H117" s="28"/>
      <c r="I117" s="92"/>
      <c r="J117" s="28"/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28" customHeight="1">
      <c r="A118" s="28"/>
      <c r="B118" s="29"/>
      <c r="C118" s="25" t="s">
        <v>22</v>
      </c>
      <c r="D118" s="28"/>
      <c r="E118" s="28"/>
      <c r="F118" s="23" t="str">
        <f>E15</f>
        <v xml:space="preserve">COOP Jednota Námestovo, s.d. </v>
      </c>
      <c r="G118" s="28"/>
      <c r="H118" s="28"/>
      <c r="I118" s="93" t="s">
        <v>27</v>
      </c>
      <c r="J118" s="26" t="str">
        <f>E21</f>
        <v xml:space="preserve">Entepro, s.r.o., 027 53 Istewbné č. 278 </v>
      </c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25" customHeight="1">
      <c r="A119" s="28"/>
      <c r="B119" s="29"/>
      <c r="C119" s="25" t="s">
        <v>26</v>
      </c>
      <c r="D119" s="28"/>
      <c r="E119" s="28"/>
      <c r="F119" s="23" t="str">
        <f>IF(E18="","",E18)</f>
        <v/>
      </c>
      <c r="G119" s="28"/>
      <c r="H119" s="28"/>
      <c r="I119" s="93" t="s">
        <v>30</v>
      </c>
      <c r="J119" s="26" t="str">
        <f>E24</f>
        <v xml:space="preserve">J. Štrifler </v>
      </c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0.4" customHeight="1">
      <c r="A120" s="28"/>
      <c r="B120" s="29"/>
      <c r="C120" s="28"/>
      <c r="D120" s="28"/>
      <c r="E120" s="28"/>
      <c r="F120" s="28"/>
      <c r="G120" s="28"/>
      <c r="H120" s="28"/>
      <c r="I120" s="92"/>
      <c r="J120" s="28"/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11" customFormat="1" ht="29.25" customHeight="1">
      <c r="A121" s="132"/>
      <c r="B121" s="133"/>
      <c r="C121" s="134" t="s">
        <v>126</v>
      </c>
      <c r="D121" s="135" t="s">
        <v>58</v>
      </c>
      <c r="E121" s="135" t="s">
        <v>54</v>
      </c>
      <c r="F121" s="135" t="s">
        <v>55</v>
      </c>
      <c r="G121" s="135" t="s">
        <v>127</v>
      </c>
      <c r="H121" s="135" t="s">
        <v>128</v>
      </c>
      <c r="I121" s="136" t="s">
        <v>129</v>
      </c>
      <c r="J121" s="137" t="s">
        <v>116</v>
      </c>
      <c r="K121" s="138" t="s">
        <v>130</v>
      </c>
      <c r="L121" s="139"/>
      <c r="M121" s="58" t="s">
        <v>1</v>
      </c>
      <c r="N121" s="59" t="s">
        <v>37</v>
      </c>
      <c r="O121" s="59" t="s">
        <v>131</v>
      </c>
      <c r="P121" s="59" t="s">
        <v>132</v>
      </c>
      <c r="Q121" s="59" t="s">
        <v>133</v>
      </c>
      <c r="R121" s="59" t="s">
        <v>134</v>
      </c>
      <c r="S121" s="59" t="s">
        <v>135</v>
      </c>
      <c r="T121" s="60" t="s">
        <v>136</v>
      </c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</row>
    <row r="122" spans="1:65" s="2" customFormat="1" ht="22.9" customHeight="1">
      <c r="A122" s="28"/>
      <c r="B122" s="29"/>
      <c r="C122" s="65" t="s">
        <v>117</v>
      </c>
      <c r="D122" s="28"/>
      <c r="E122" s="28"/>
      <c r="F122" s="28"/>
      <c r="G122" s="28"/>
      <c r="H122" s="28"/>
      <c r="I122" s="92"/>
      <c r="J122" s="140">
        <f>BK122</f>
        <v>0</v>
      </c>
      <c r="K122" s="28"/>
      <c r="L122" s="29"/>
      <c r="M122" s="61"/>
      <c r="N122" s="52"/>
      <c r="O122" s="62"/>
      <c r="P122" s="141">
        <f>P123+P133+P168</f>
        <v>0</v>
      </c>
      <c r="Q122" s="62"/>
      <c r="R122" s="141">
        <f>R123+R133+R168</f>
        <v>4.4950000000000004E-2</v>
      </c>
      <c r="S122" s="62"/>
      <c r="T122" s="142">
        <f>T123+T133+T168</f>
        <v>2.8000000000000001E-2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T122" s="15" t="s">
        <v>72</v>
      </c>
      <c r="AU122" s="15" t="s">
        <v>118</v>
      </c>
      <c r="BK122" s="143">
        <f>BK123+BK133+BK168</f>
        <v>0</v>
      </c>
    </row>
    <row r="123" spans="1:65" s="12" customFormat="1" ht="25.9" customHeight="1">
      <c r="B123" s="144"/>
      <c r="D123" s="145" t="s">
        <v>72</v>
      </c>
      <c r="E123" s="146" t="s">
        <v>137</v>
      </c>
      <c r="F123" s="146" t="s">
        <v>138</v>
      </c>
      <c r="I123" s="147"/>
      <c r="J123" s="148">
        <f>BK123</f>
        <v>0</v>
      </c>
      <c r="L123" s="144"/>
      <c r="M123" s="149"/>
      <c r="N123" s="150"/>
      <c r="O123" s="150"/>
      <c r="P123" s="151">
        <f>P124</f>
        <v>0</v>
      </c>
      <c r="Q123" s="150"/>
      <c r="R123" s="151">
        <f>R124</f>
        <v>0</v>
      </c>
      <c r="S123" s="150"/>
      <c r="T123" s="152">
        <f>T124</f>
        <v>2.8000000000000001E-2</v>
      </c>
      <c r="AR123" s="145" t="s">
        <v>81</v>
      </c>
      <c r="AT123" s="153" t="s">
        <v>72</v>
      </c>
      <c r="AU123" s="153" t="s">
        <v>73</v>
      </c>
      <c r="AY123" s="145" t="s">
        <v>139</v>
      </c>
      <c r="BK123" s="154">
        <f>BK124</f>
        <v>0</v>
      </c>
    </row>
    <row r="124" spans="1:65" s="12" customFormat="1" ht="22.9" customHeight="1">
      <c r="B124" s="144"/>
      <c r="D124" s="145" t="s">
        <v>72</v>
      </c>
      <c r="E124" s="155" t="s">
        <v>140</v>
      </c>
      <c r="F124" s="155" t="s">
        <v>141</v>
      </c>
      <c r="I124" s="147"/>
      <c r="J124" s="156">
        <f>BK124</f>
        <v>0</v>
      </c>
      <c r="L124" s="144"/>
      <c r="M124" s="149"/>
      <c r="N124" s="150"/>
      <c r="O124" s="150"/>
      <c r="P124" s="151">
        <f>SUM(P125:P132)</f>
        <v>0</v>
      </c>
      <c r="Q124" s="150"/>
      <c r="R124" s="151">
        <f>SUM(R125:R132)</f>
        <v>0</v>
      </c>
      <c r="S124" s="150"/>
      <c r="T124" s="152">
        <f>SUM(T125:T132)</f>
        <v>2.8000000000000001E-2</v>
      </c>
      <c r="AR124" s="145" t="s">
        <v>81</v>
      </c>
      <c r="AT124" s="153" t="s">
        <v>72</v>
      </c>
      <c r="AU124" s="153" t="s">
        <v>81</v>
      </c>
      <c r="AY124" s="145" t="s">
        <v>139</v>
      </c>
      <c r="BK124" s="154">
        <f>SUM(BK125:BK132)</f>
        <v>0</v>
      </c>
    </row>
    <row r="125" spans="1:65" s="2" customFormat="1" ht="16.5" customHeight="1">
      <c r="A125" s="28"/>
      <c r="B125" s="157"/>
      <c r="C125" s="158" t="s">
        <v>81</v>
      </c>
      <c r="D125" s="158" t="s">
        <v>142</v>
      </c>
      <c r="E125" s="159" t="s">
        <v>143</v>
      </c>
      <c r="F125" s="160" t="s">
        <v>144</v>
      </c>
      <c r="G125" s="161" t="s">
        <v>145</v>
      </c>
      <c r="H125" s="162">
        <v>7</v>
      </c>
      <c r="I125" s="163"/>
      <c r="J125" s="164">
        <f>ROUND(I125*H125,2)</f>
        <v>0</v>
      </c>
      <c r="K125" s="165"/>
      <c r="L125" s="29"/>
      <c r="M125" s="166" t="s">
        <v>1</v>
      </c>
      <c r="N125" s="167" t="s">
        <v>39</v>
      </c>
      <c r="O125" s="54"/>
      <c r="P125" s="168">
        <f>O125*H125</f>
        <v>0</v>
      </c>
      <c r="Q125" s="168">
        <v>0</v>
      </c>
      <c r="R125" s="168">
        <f>Q125*H125</f>
        <v>0</v>
      </c>
      <c r="S125" s="168">
        <v>4.0000000000000001E-3</v>
      </c>
      <c r="T125" s="169">
        <f>S125*H125</f>
        <v>2.8000000000000001E-2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70" t="s">
        <v>146</v>
      </c>
      <c r="AT125" s="170" t="s">
        <v>142</v>
      </c>
      <c r="AU125" s="170" t="s">
        <v>147</v>
      </c>
      <c r="AY125" s="15" t="s">
        <v>139</v>
      </c>
      <c r="BE125" s="171">
        <f>IF(N125="základná",J125,0)</f>
        <v>0</v>
      </c>
      <c r="BF125" s="171">
        <f>IF(N125="znížená",J125,0)</f>
        <v>0</v>
      </c>
      <c r="BG125" s="171">
        <f>IF(N125="zákl. prenesená",J125,0)</f>
        <v>0</v>
      </c>
      <c r="BH125" s="171">
        <f>IF(N125="zníž. prenesená",J125,0)</f>
        <v>0</v>
      </c>
      <c r="BI125" s="171">
        <f>IF(N125="nulová",J125,0)</f>
        <v>0</v>
      </c>
      <c r="BJ125" s="15" t="s">
        <v>147</v>
      </c>
      <c r="BK125" s="171">
        <f>ROUND(I125*H125,2)</f>
        <v>0</v>
      </c>
      <c r="BL125" s="15" t="s">
        <v>146</v>
      </c>
      <c r="BM125" s="170" t="s">
        <v>148</v>
      </c>
    </row>
    <row r="126" spans="1:65" s="2" customFormat="1" ht="16.5" customHeight="1">
      <c r="A126" s="28"/>
      <c r="B126" s="157"/>
      <c r="C126" s="158" t="s">
        <v>147</v>
      </c>
      <c r="D126" s="158" t="s">
        <v>142</v>
      </c>
      <c r="E126" s="159" t="s">
        <v>149</v>
      </c>
      <c r="F126" s="160" t="s">
        <v>150</v>
      </c>
      <c r="G126" s="161" t="s">
        <v>151</v>
      </c>
      <c r="H126" s="162">
        <v>2.8000000000000001E-2</v>
      </c>
      <c r="I126" s="163"/>
      <c r="J126" s="164">
        <f>ROUND(I126*H126,2)</f>
        <v>0</v>
      </c>
      <c r="K126" s="165"/>
      <c r="L126" s="29"/>
      <c r="M126" s="166" t="s">
        <v>1</v>
      </c>
      <c r="N126" s="167" t="s">
        <v>39</v>
      </c>
      <c r="O126" s="54"/>
      <c r="P126" s="168">
        <f>O126*H126</f>
        <v>0</v>
      </c>
      <c r="Q126" s="168">
        <v>0</v>
      </c>
      <c r="R126" s="168">
        <f>Q126*H126</f>
        <v>0</v>
      </c>
      <c r="S126" s="168">
        <v>0</v>
      </c>
      <c r="T126" s="169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70" t="s">
        <v>146</v>
      </c>
      <c r="AT126" s="170" t="s">
        <v>142</v>
      </c>
      <c r="AU126" s="170" t="s">
        <v>147</v>
      </c>
      <c r="AY126" s="15" t="s">
        <v>139</v>
      </c>
      <c r="BE126" s="171">
        <f>IF(N126="základná",J126,0)</f>
        <v>0</v>
      </c>
      <c r="BF126" s="171">
        <f>IF(N126="znížená",J126,0)</f>
        <v>0</v>
      </c>
      <c r="BG126" s="171">
        <f>IF(N126="zákl. prenesená",J126,0)</f>
        <v>0</v>
      </c>
      <c r="BH126" s="171">
        <f>IF(N126="zníž. prenesená",J126,0)</f>
        <v>0</v>
      </c>
      <c r="BI126" s="171">
        <f>IF(N126="nulová",J126,0)</f>
        <v>0</v>
      </c>
      <c r="BJ126" s="15" t="s">
        <v>147</v>
      </c>
      <c r="BK126" s="171">
        <f>ROUND(I126*H126,2)</f>
        <v>0</v>
      </c>
      <c r="BL126" s="15" t="s">
        <v>146</v>
      </c>
      <c r="BM126" s="170" t="s">
        <v>152</v>
      </c>
    </row>
    <row r="127" spans="1:65" s="2" customFormat="1" ht="16.5" customHeight="1">
      <c r="A127" s="28"/>
      <c r="B127" s="157"/>
      <c r="C127" s="158" t="s">
        <v>153</v>
      </c>
      <c r="D127" s="158" t="s">
        <v>142</v>
      </c>
      <c r="E127" s="159" t="s">
        <v>154</v>
      </c>
      <c r="F127" s="160" t="s">
        <v>155</v>
      </c>
      <c r="G127" s="161" t="s">
        <v>151</v>
      </c>
      <c r="H127" s="162">
        <v>0.56000000000000005</v>
      </c>
      <c r="I127" s="163"/>
      <c r="J127" s="164">
        <f>ROUND(I127*H127,2)</f>
        <v>0</v>
      </c>
      <c r="K127" s="165"/>
      <c r="L127" s="29"/>
      <c r="M127" s="166" t="s">
        <v>1</v>
      </c>
      <c r="N127" s="167" t="s">
        <v>39</v>
      </c>
      <c r="O127" s="54"/>
      <c r="P127" s="168">
        <f>O127*H127</f>
        <v>0</v>
      </c>
      <c r="Q127" s="168">
        <v>0</v>
      </c>
      <c r="R127" s="168">
        <f>Q127*H127</f>
        <v>0</v>
      </c>
      <c r="S127" s="168">
        <v>0</v>
      </c>
      <c r="T127" s="169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70" t="s">
        <v>146</v>
      </c>
      <c r="AT127" s="170" t="s">
        <v>142</v>
      </c>
      <c r="AU127" s="170" t="s">
        <v>147</v>
      </c>
      <c r="AY127" s="15" t="s">
        <v>139</v>
      </c>
      <c r="BE127" s="171">
        <f>IF(N127="základná",J127,0)</f>
        <v>0</v>
      </c>
      <c r="BF127" s="171">
        <f>IF(N127="znížená",J127,0)</f>
        <v>0</v>
      </c>
      <c r="BG127" s="171">
        <f>IF(N127="zákl. prenesená",J127,0)</f>
        <v>0</v>
      </c>
      <c r="BH127" s="171">
        <f>IF(N127="zníž. prenesená",J127,0)</f>
        <v>0</v>
      </c>
      <c r="BI127" s="171">
        <f>IF(N127="nulová",J127,0)</f>
        <v>0</v>
      </c>
      <c r="BJ127" s="15" t="s">
        <v>147</v>
      </c>
      <c r="BK127" s="171">
        <f>ROUND(I127*H127,2)</f>
        <v>0</v>
      </c>
      <c r="BL127" s="15" t="s">
        <v>146</v>
      </c>
      <c r="BM127" s="170" t="s">
        <v>156</v>
      </c>
    </row>
    <row r="128" spans="1:65" s="13" customFormat="1">
      <c r="B128" s="172"/>
      <c r="D128" s="173" t="s">
        <v>157</v>
      </c>
      <c r="E128" s="174" t="s">
        <v>1</v>
      </c>
      <c r="F128" s="175" t="s">
        <v>158</v>
      </c>
      <c r="H128" s="176">
        <v>0.56000000000000005</v>
      </c>
      <c r="I128" s="177"/>
      <c r="L128" s="172"/>
      <c r="M128" s="178"/>
      <c r="N128" s="179"/>
      <c r="O128" s="179"/>
      <c r="P128" s="179"/>
      <c r="Q128" s="179"/>
      <c r="R128" s="179"/>
      <c r="S128" s="179"/>
      <c r="T128" s="180"/>
      <c r="AT128" s="174" t="s">
        <v>157</v>
      </c>
      <c r="AU128" s="174" t="s">
        <v>147</v>
      </c>
      <c r="AV128" s="13" t="s">
        <v>147</v>
      </c>
      <c r="AW128" s="13" t="s">
        <v>28</v>
      </c>
      <c r="AX128" s="13" t="s">
        <v>81</v>
      </c>
      <c r="AY128" s="174" t="s">
        <v>139</v>
      </c>
    </row>
    <row r="129" spans="1:65" s="2" customFormat="1" ht="16.5" customHeight="1">
      <c r="A129" s="28"/>
      <c r="B129" s="157"/>
      <c r="C129" s="158" t="s">
        <v>146</v>
      </c>
      <c r="D129" s="158" t="s">
        <v>142</v>
      </c>
      <c r="E129" s="159" t="s">
        <v>159</v>
      </c>
      <c r="F129" s="160" t="s">
        <v>160</v>
      </c>
      <c r="G129" s="161" t="s">
        <v>151</v>
      </c>
      <c r="H129" s="162">
        <v>2.8000000000000001E-2</v>
      </c>
      <c r="I129" s="163"/>
      <c r="J129" s="164">
        <f>ROUND(I129*H129,2)</f>
        <v>0</v>
      </c>
      <c r="K129" s="165"/>
      <c r="L129" s="29"/>
      <c r="M129" s="166" t="s">
        <v>1</v>
      </c>
      <c r="N129" s="167" t="s">
        <v>39</v>
      </c>
      <c r="O129" s="54"/>
      <c r="P129" s="168">
        <f>O129*H129</f>
        <v>0</v>
      </c>
      <c r="Q129" s="168">
        <v>0</v>
      </c>
      <c r="R129" s="168">
        <f>Q129*H129</f>
        <v>0</v>
      </c>
      <c r="S129" s="168">
        <v>0</v>
      </c>
      <c r="T129" s="169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70" t="s">
        <v>146</v>
      </c>
      <c r="AT129" s="170" t="s">
        <v>142</v>
      </c>
      <c r="AU129" s="170" t="s">
        <v>147</v>
      </c>
      <c r="AY129" s="15" t="s">
        <v>139</v>
      </c>
      <c r="BE129" s="171">
        <f>IF(N129="základná",J129,0)</f>
        <v>0</v>
      </c>
      <c r="BF129" s="171">
        <f>IF(N129="znížená",J129,0)</f>
        <v>0</v>
      </c>
      <c r="BG129" s="171">
        <f>IF(N129="zákl. prenesená",J129,0)</f>
        <v>0</v>
      </c>
      <c r="BH129" s="171">
        <f>IF(N129="zníž. prenesená",J129,0)</f>
        <v>0</v>
      </c>
      <c r="BI129" s="171">
        <f>IF(N129="nulová",J129,0)</f>
        <v>0</v>
      </c>
      <c r="BJ129" s="15" t="s">
        <v>147</v>
      </c>
      <c r="BK129" s="171">
        <f>ROUND(I129*H129,2)</f>
        <v>0</v>
      </c>
      <c r="BL129" s="15" t="s">
        <v>146</v>
      </c>
      <c r="BM129" s="170" t="s">
        <v>161</v>
      </c>
    </row>
    <row r="130" spans="1:65" s="2" customFormat="1" ht="16.5" customHeight="1">
      <c r="A130" s="28"/>
      <c r="B130" s="157"/>
      <c r="C130" s="158" t="s">
        <v>162</v>
      </c>
      <c r="D130" s="158" t="s">
        <v>142</v>
      </c>
      <c r="E130" s="159" t="s">
        <v>163</v>
      </c>
      <c r="F130" s="160" t="s">
        <v>164</v>
      </c>
      <c r="G130" s="161" t="s">
        <v>151</v>
      </c>
      <c r="H130" s="162">
        <v>8.4000000000000005E-2</v>
      </c>
      <c r="I130" s="163"/>
      <c r="J130" s="164">
        <f>ROUND(I130*H130,2)</f>
        <v>0</v>
      </c>
      <c r="K130" s="165"/>
      <c r="L130" s="29"/>
      <c r="M130" s="166" t="s">
        <v>1</v>
      </c>
      <c r="N130" s="167" t="s">
        <v>39</v>
      </c>
      <c r="O130" s="54"/>
      <c r="P130" s="168">
        <f>O130*H130</f>
        <v>0</v>
      </c>
      <c r="Q130" s="168">
        <v>0</v>
      </c>
      <c r="R130" s="168">
        <f>Q130*H130</f>
        <v>0</v>
      </c>
      <c r="S130" s="168">
        <v>0</v>
      </c>
      <c r="T130" s="169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70" t="s">
        <v>146</v>
      </c>
      <c r="AT130" s="170" t="s">
        <v>142</v>
      </c>
      <c r="AU130" s="170" t="s">
        <v>147</v>
      </c>
      <c r="AY130" s="15" t="s">
        <v>139</v>
      </c>
      <c r="BE130" s="171">
        <f>IF(N130="základná",J130,0)</f>
        <v>0</v>
      </c>
      <c r="BF130" s="171">
        <f>IF(N130="znížená",J130,0)</f>
        <v>0</v>
      </c>
      <c r="BG130" s="171">
        <f>IF(N130="zákl. prenesená",J130,0)</f>
        <v>0</v>
      </c>
      <c r="BH130" s="171">
        <f>IF(N130="zníž. prenesená",J130,0)</f>
        <v>0</v>
      </c>
      <c r="BI130" s="171">
        <f>IF(N130="nulová",J130,0)</f>
        <v>0</v>
      </c>
      <c r="BJ130" s="15" t="s">
        <v>147</v>
      </c>
      <c r="BK130" s="171">
        <f>ROUND(I130*H130,2)</f>
        <v>0</v>
      </c>
      <c r="BL130" s="15" t="s">
        <v>146</v>
      </c>
      <c r="BM130" s="170" t="s">
        <v>165</v>
      </c>
    </row>
    <row r="131" spans="1:65" s="13" customFormat="1">
      <c r="B131" s="172"/>
      <c r="D131" s="173" t="s">
        <v>157</v>
      </c>
      <c r="E131" s="174" t="s">
        <v>1</v>
      </c>
      <c r="F131" s="175" t="s">
        <v>166</v>
      </c>
      <c r="H131" s="176">
        <v>8.4000000000000005E-2</v>
      </c>
      <c r="I131" s="177"/>
      <c r="L131" s="172"/>
      <c r="M131" s="178"/>
      <c r="N131" s="179"/>
      <c r="O131" s="179"/>
      <c r="P131" s="179"/>
      <c r="Q131" s="179"/>
      <c r="R131" s="179"/>
      <c r="S131" s="179"/>
      <c r="T131" s="180"/>
      <c r="AT131" s="174" t="s">
        <v>157</v>
      </c>
      <c r="AU131" s="174" t="s">
        <v>147</v>
      </c>
      <c r="AV131" s="13" t="s">
        <v>147</v>
      </c>
      <c r="AW131" s="13" t="s">
        <v>28</v>
      </c>
      <c r="AX131" s="13" t="s">
        <v>81</v>
      </c>
      <c r="AY131" s="174" t="s">
        <v>139</v>
      </c>
    </row>
    <row r="132" spans="1:65" s="2" customFormat="1" ht="16.5" customHeight="1">
      <c r="A132" s="28"/>
      <c r="B132" s="157"/>
      <c r="C132" s="158" t="s">
        <v>167</v>
      </c>
      <c r="D132" s="158" t="s">
        <v>142</v>
      </c>
      <c r="E132" s="159" t="s">
        <v>168</v>
      </c>
      <c r="F132" s="160" t="s">
        <v>169</v>
      </c>
      <c r="G132" s="161" t="s">
        <v>151</v>
      </c>
      <c r="H132" s="162">
        <v>2.8000000000000001E-2</v>
      </c>
      <c r="I132" s="163"/>
      <c r="J132" s="164">
        <f>ROUND(I132*H132,2)</f>
        <v>0</v>
      </c>
      <c r="K132" s="165"/>
      <c r="L132" s="29"/>
      <c r="M132" s="166" t="s">
        <v>1</v>
      </c>
      <c r="N132" s="167" t="s">
        <v>39</v>
      </c>
      <c r="O132" s="54"/>
      <c r="P132" s="168">
        <f>O132*H132</f>
        <v>0</v>
      </c>
      <c r="Q132" s="168">
        <v>0</v>
      </c>
      <c r="R132" s="168">
        <f>Q132*H132</f>
        <v>0</v>
      </c>
      <c r="S132" s="168">
        <v>0</v>
      </c>
      <c r="T132" s="169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70" t="s">
        <v>146</v>
      </c>
      <c r="AT132" s="170" t="s">
        <v>142</v>
      </c>
      <c r="AU132" s="170" t="s">
        <v>147</v>
      </c>
      <c r="AY132" s="15" t="s">
        <v>139</v>
      </c>
      <c r="BE132" s="171">
        <f>IF(N132="základná",J132,0)</f>
        <v>0</v>
      </c>
      <c r="BF132" s="171">
        <f>IF(N132="znížená",J132,0)</f>
        <v>0</v>
      </c>
      <c r="BG132" s="171">
        <f>IF(N132="zákl. prenesená",J132,0)</f>
        <v>0</v>
      </c>
      <c r="BH132" s="171">
        <f>IF(N132="zníž. prenesená",J132,0)</f>
        <v>0</v>
      </c>
      <c r="BI132" s="171">
        <f>IF(N132="nulová",J132,0)</f>
        <v>0</v>
      </c>
      <c r="BJ132" s="15" t="s">
        <v>147</v>
      </c>
      <c r="BK132" s="171">
        <f>ROUND(I132*H132,2)</f>
        <v>0</v>
      </c>
      <c r="BL132" s="15" t="s">
        <v>146</v>
      </c>
      <c r="BM132" s="170" t="s">
        <v>170</v>
      </c>
    </row>
    <row r="133" spans="1:65" s="12" customFormat="1" ht="25.9" customHeight="1">
      <c r="B133" s="144"/>
      <c r="D133" s="145" t="s">
        <v>72</v>
      </c>
      <c r="E133" s="146" t="s">
        <v>171</v>
      </c>
      <c r="F133" s="146" t="s">
        <v>172</v>
      </c>
      <c r="I133" s="147"/>
      <c r="J133" s="148">
        <f>BK133</f>
        <v>0</v>
      </c>
      <c r="L133" s="144"/>
      <c r="M133" s="149"/>
      <c r="N133" s="150"/>
      <c r="O133" s="150"/>
      <c r="P133" s="151">
        <f>P134+P144</f>
        <v>0</v>
      </c>
      <c r="Q133" s="150"/>
      <c r="R133" s="151">
        <f>R134+R144</f>
        <v>4.4950000000000004E-2</v>
      </c>
      <c r="S133" s="150"/>
      <c r="T133" s="152">
        <f>T134+T144</f>
        <v>0</v>
      </c>
      <c r="AR133" s="145" t="s">
        <v>147</v>
      </c>
      <c r="AT133" s="153" t="s">
        <v>72</v>
      </c>
      <c r="AU133" s="153" t="s">
        <v>73</v>
      </c>
      <c r="AY133" s="145" t="s">
        <v>139</v>
      </c>
      <c r="BK133" s="154">
        <f>BK134+BK144</f>
        <v>0</v>
      </c>
    </row>
    <row r="134" spans="1:65" s="12" customFormat="1" ht="22.9" customHeight="1">
      <c r="B134" s="144"/>
      <c r="D134" s="145" t="s">
        <v>72</v>
      </c>
      <c r="E134" s="155" t="s">
        <v>173</v>
      </c>
      <c r="F134" s="155" t="s">
        <v>174</v>
      </c>
      <c r="I134" s="147"/>
      <c r="J134" s="156">
        <f>BK134</f>
        <v>0</v>
      </c>
      <c r="L134" s="144"/>
      <c r="M134" s="149"/>
      <c r="N134" s="150"/>
      <c r="O134" s="150"/>
      <c r="P134" s="151">
        <f>SUM(P135:P143)</f>
        <v>0</v>
      </c>
      <c r="Q134" s="150"/>
      <c r="R134" s="151">
        <f>SUM(R135:R143)</f>
        <v>1.7150000000000002E-2</v>
      </c>
      <c r="S134" s="150"/>
      <c r="T134" s="152">
        <f>SUM(T135:T143)</f>
        <v>0</v>
      </c>
      <c r="AR134" s="145" t="s">
        <v>147</v>
      </c>
      <c r="AT134" s="153" t="s">
        <v>72</v>
      </c>
      <c r="AU134" s="153" t="s">
        <v>81</v>
      </c>
      <c r="AY134" s="145" t="s">
        <v>139</v>
      </c>
      <c r="BK134" s="154">
        <f>SUM(BK135:BK143)</f>
        <v>0</v>
      </c>
    </row>
    <row r="135" spans="1:65" s="2" customFormat="1" ht="16.5" customHeight="1">
      <c r="A135" s="28"/>
      <c r="B135" s="157"/>
      <c r="C135" s="158" t="s">
        <v>175</v>
      </c>
      <c r="D135" s="158" t="s">
        <v>142</v>
      </c>
      <c r="E135" s="159" t="s">
        <v>176</v>
      </c>
      <c r="F135" s="160" t="s">
        <v>177</v>
      </c>
      <c r="G135" s="161" t="s">
        <v>178</v>
      </c>
      <c r="H135" s="162">
        <v>45</v>
      </c>
      <c r="I135" s="163"/>
      <c r="J135" s="164">
        <f t="shared" ref="J135:J143" si="0">ROUND(I135*H135,2)</f>
        <v>0</v>
      </c>
      <c r="K135" s="165"/>
      <c r="L135" s="29"/>
      <c r="M135" s="166" t="s">
        <v>1</v>
      </c>
      <c r="N135" s="167" t="s">
        <v>39</v>
      </c>
      <c r="O135" s="54"/>
      <c r="P135" s="168">
        <f t="shared" ref="P135:P143" si="1">O135*H135</f>
        <v>0</v>
      </c>
      <c r="Q135" s="168">
        <v>1.6000000000000001E-4</v>
      </c>
      <c r="R135" s="168">
        <f t="shared" ref="R135:R143" si="2">Q135*H135</f>
        <v>7.2000000000000007E-3</v>
      </c>
      <c r="S135" s="168">
        <v>0</v>
      </c>
      <c r="T135" s="169">
        <f t="shared" ref="T135:T143" si="3"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70" t="s">
        <v>179</v>
      </c>
      <c r="AT135" s="170" t="s">
        <v>142</v>
      </c>
      <c r="AU135" s="170" t="s">
        <v>147</v>
      </c>
      <c r="AY135" s="15" t="s">
        <v>139</v>
      </c>
      <c r="BE135" s="171">
        <f t="shared" ref="BE135:BE143" si="4">IF(N135="základná",J135,0)</f>
        <v>0</v>
      </c>
      <c r="BF135" s="171">
        <f t="shared" ref="BF135:BF143" si="5">IF(N135="znížená",J135,0)</f>
        <v>0</v>
      </c>
      <c r="BG135" s="171">
        <f t="shared" ref="BG135:BG143" si="6">IF(N135="zákl. prenesená",J135,0)</f>
        <v>0</v>
      </c>
      <c r="BH135" s="171">
        <f t="shared" ref="BH135:BH143" si="7">IF(N135="zníž. prenesená",J135,0)</f>
        <v>0</v>
      </c>
      <c r="BI135" s="171">
        <f t="shared" ref="BI135:BI143" si="8">IF(N135="nulová",J135,0)</f>
        <v>0</v>
      </c>
      <c r="BJ135" s="15" t="s">
        <v>147</v>
      </c>
      <c r="BK135" s="171">
        <f t="shared" ref="BK135:BK143" si="9">ROUND(I135*H135,2)</f>
        <v>0</v>
      </c>
      <c r="BL135" s="15" t="s">
        <v>179</v>
      </c>
      <c r="BM135" s="170" t="s">
        <v>180</v>
      </c>
    </row>
    <row r="136" spans="1:65" s="2" customFormat="1" ht="16.5" customHeight="1">
      <c r="A136" s="28"/>
      <c r="B136" s="157"/>
      <c r="C136" s="181" t="s">
        <v>181</v>
      </c>
      <c r="D136" s="181" t="s">
        <v>182</v>
      </c>
      <c r="E136" s="182" t="s">
        <v>183</v>
      </c>
      <c r="F136" s="183" t="s">
        <v>184</v>
      </c>
      <c r="G136" s="184" t="s">
        <v>178</v>
      </c>
      <c r="H136" s="185">
        <v>45</v>
      </c>
      <c r="I136" s="186"/>
      <c r="J136" s="187">
        <f t="shared" si="0"/>
        <v>0</v>
      </c>
      <c r="K136" s="188"/>
      <c r="L136" s="189"/>
      <c r="M136" s="190" t="s">
        <v>1</v>
      </c>
      <c r="N136" s="191" t="s">
        <v>39</v>
      </c>
      <c r="O136" s="54"/>
      <c r="P136" s="168">
        <f t="shared" si="1"/>
        <v>0</v>
      </c>
      <c r="Q136" s="168">
        <v>1.8000000000000001E-4</v>
      </c>
      <c r="R136" s="168">
        <f t="shared" si="2"/>
        <v>8.1000000000000013E-3</v>
      </c>
      <c r="S136" s="168">
        <v>0</v>
      </c>
      <c r="T136" s="169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70" t="s">
        <v>185</v>
      </c>
      <c r="AT136" s="170" t="s">
        <v>182</v>
      </c>
      <c r="AU136" s="170" t="s">
        <v>147</v>
      </c>
      <c r="AY136" s="15" t="s">
        <v>139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5" t="s">
        <v>147</v>
      </c>
      <c r="BK136" s="171">
        <f t="shared" si="9"/>
        <v>0</v>
      </c>
      <c r="BL136" s="15" t="s">
        <v>179</v>
      </c>
      <c r="BM136" s="170" t="s">
        <v>186</v>
      </c>
    </row>
    <row r="137" spans="1:65" s="2" customFormat="1" ht="16.5" customHeight="1">
      <c r="A137" s="28"/>
      <c r="B137" s="157"/>
      <c r="C137" s="158" t="s">
        <v>187</v>
      </c>
      <c r="D137" s="158" t="s">
        <v>142</v>
      </c>
      <c r="E137" s="159" t="s">
        <v>188</v>
      </c>
      <c r="F137" s="160" t="s">
        <v>189</v>
      </c>
      <c r="G137" s="161" t="s">
        <v>145</v>
      </c>
      <c r="H137" s="162">
        <v>10</v>
      </c>
      <c r="I137" s="163"/>
      <c r="J137" s="164">
        <f t="shared" si="0"/>
        <v>0</v>
      </c>
      <c r="K137" s="165"/>
      <c r="L137" s="29"/>
      <c r="M137" s="166" t="s">
        <v>1</v>
      </c>
      <c r="N137" s="167" t="s">
        <v>39</v>
      </c>
      <c r="O137" s="54"/>
      <c r="P137" s="168">
        <f t="shared" si="1"/>
        <v>0</v>
      </c>
      <c r="Q137" s="168">
        <v>8.0000000000000007E-5</v>
      </c>
      <c r="R137" s="168">
        <f t="shared" si="2"/>
        <v>8.0000000000000004E-4</v>
      </c>
      <c r="S137" s="168">
        <v>0</v>
      </c>
      <c r="T137" s="169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70" t="s">
        <v>179</v>
      </c>
      <c r="AT137" s="170" t="s">
        <v>142</v>
      </c>
      <c r="AU137" s="170" t="s">
        <v>147</v>
      </c>
      <c r="AY137" s="15" t="s">
        <v>139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5" t="s">
        <v>147</v>
      </c>
      <c r="BK137" s="171">
        <f t="shared" si="9"/>
        <v>0</v>
      </c>
      <c r="BL137" s="15" t="s">
        <v>179</v>
      </c>
      <c r="BM137" s="170" t="s">
        <v>190</v>
      </c>
    </row>
    <row r="138" spans="1:65" s="2" customFormat="1" ht="16.5" customHeight="1">
      <c r="A138" s="28"/>
      <c r="B138" s="157"/>
      <c r="C138" s="181" t="s">
        <v>140</v>
      </c>
      <c r="D138" s="181" t="s">
        <v>182</v>
      </c>
      <c r="E138" s="182" t="s">
        <v>191</v>
      </c>
      <c r="F138" s="183" t="s">
        <v>192</v>
      </c>
      <c r="G138" s="184" t="s">
        <v>145</v>
      </c>
      <c r="H138" s="185">
        <v>10</v>
      </c>
      <c r="I138" s="186"/>
      <c r="J138" s="187">
        <f t="shared" si="0"/>
        <v>0</v>
      </c>
      <c r="K138" s="188"/>
      <c r="L138" s="189"/>
      <c r="M138" s="190" t="s">
        <v>1</v>
      </c>
      <c r="N138" s="191" t="s">
        <v>39</v>
      </c>
      <c r="O138" s="54"/>
      <c r="P138" s="168">
        <f t="shared" si="1"/>
        <v>0</v>
      </c>
      <c r="Q138" s="168">
        <v>3.0000000000000001E-5</v>
      </c>
      <c r="R138" s="168">
        <f t="shared" si="2"/>
        <v>3.0000000000000003E-4</v>
      </c>
      <c r="S138" s="168">
        <v>0</v>
      </c>
      <c r="T138" s="169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70" t="s">
        <v>185</v>
      </c>
      <c r="AT138" s="170" t="s">
        <v>182</v>
      </c>
      <c r="AU138" s="170" t="s">
        <v>147</v>
      </c>
      <c r="AY138" s="15" t="s">
        <v>139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5" t="s">
        <v>147</v>
      </c>
      <c r="BK138" s="171">
        <f t="shared" si="9"/>
        <v>0</v>
      </c>
      <c r="BL138" s="15" t="s">
        <v>179</v>
      </c>
      <c r="BM138" s="170" t="s">
        <v>193</v>
      </c>
    </row>
    <row r="139" spans="1:65" s="2" customFormat="1" ht="16.5" customHeight="1">
      <c r="A139" s="28"/>
      <c r="B139" s="157"/>
      <c r="C139" s="158" t="s">
        <v>194</v>
      </c>
      <c r="D139" s="158" t="s">
        <v>142</v>
      </c>
      <c r="E139" s="159" t="s">
        <v>195</v>
      </c>
      <c r="F139" s="160" t="s">
        <v>196</v>
      </c>
      <c r="G139" s="161" t="s">
        <v>145</v>
      </c>
      <c r="H139" s="162">
        <v>4</v>
      </c>
      <c r="I139" s="163"/>
      <c r="J139" s="164">
        <f t="shared" si="0"/>
        <v>0</v>
      </c>
      <c r="K139" s="165"/>
      <c r="L139" s="29"/>
      <c r="M139" s="166" t="s">
        <v>1</v>
      </c>
      <c r="N139" s="167" t="s">
        <v>39</v>
      </c>
      <c r="O139" s="54"/>
      <c r="P139" s="168">
        <f t="shared" si="1"/>
        <v>0</v>
      </c>
      <c r="Q139" s="168">
        <v>8.0000000000000007E-5</v>
      </c>
      <c r="R139" s="168">
        <f t="shared" si="2"/>
        <v>3.2000000000000003E-4</v>
      </c>
      <c r="S139" s="168">
        <v>0</v>
      </c>
      <c r="T139" s="169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70" t="s">
        <v>179</v>
      </c>
      <c r="AT139" s="170" t="s">
        <v>142</v>
      </c>
      <c r="AU139" s="170" t="s">
        <v>147</v>
      </c>
      <c r="AY139" s="15" t="s">
        <v>139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5" t="s">
        <v>147</v>
      </c>
      <c r="BK139" s="171">
        <f t="shared" si="9"/>
        <v>0</v>
      </c>
      <c r="BL139" s="15" t="s">
        <v>179</v>
      </c>
      <c r="BM139" s="170" t="s">
        <v>197</v>
      </c>
    </row>
    <row r="140" spans="1:65" s="2" customFormat="1" ht="16.5" customHeight="1">
      <c r="A140" s="28"/>
      <c r="B140" s="157"/>
      <c r="C140" s="181" t="s">
        <v>198</v>
      </c>
      <c r="D140" s="181" t="s">
        <v>182</v>
      </c>
      <c r="E140" s="182" t="s">
        <v>199</v>
      </c>
      <c r="F140" s="183" t="s">
        <v>200</v>
      </c>
      <c r="G140" s="184" t="s">
        <v>145</v>
      </c>
      <c r="H140" s="185">
        <v>4</v>
      </c>
      <c r="I140" s="186"/>
      <c r="J140" s="187">
        <f t="shared" si="0"/>
        <v>0</v>
      </c>
      <c r="K140" s="188"/>
      <c r="L140" s="189"/>
      <c r="M140" s="190" t="s">
        <v>1</v>
      </c>
      <c r="N140" s="191" t="s">
        <v>39</v>
      </c>
      <c r="O140" s="54"/>
      <c r="P140" s="168">
        <f t="shared" si="1"/>
        <v>0</v>
      </c>
      <c r="Q140" s="168">
        <v>4.0000000000000003E-5</v>
      </c>
      <c r="R140" s="168">
        <f t="shared" si="2"/>
        <v>1.6000000000000001E-4</v>
      </c>
      <c r="S140" s="168">
        <v>0</v>
      </c>
      <c r="T140" s="169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70" t="s">
        <v>185</v>
      </c>
      <c r="AT140" s="170" t="s">
        <v>182</v>
      </c>
      <c r="AU140" s="170" t="s">
        <v>147</v>
      </c>
      <c r="AY140" s="15" t="s">
        <v>139</v>
      </c>
      <c r="BE140" s="171">
        <f t="shared" si="4"/>
        <v>0</v>
      </c>
      <c r="BF140" s="171">
        <f t="shared" si="5"/>
        <v>0</v>
      </c>
      <c r="BG140" s="171">
        <f t="shared" si="6"/>
        <v>0</v>
      </c>
      <c r="BH140" s="171">
        <f t="shared" si="7"/>
        <v>0</v>
      </c>
      <c r="BI140" s="171">
        <f t="shared" si="8"/>
        <v>0</v>
      </c>
      <c r="BJ140" s="15" t="s">
        <v>147</v>
      </c>
      <c r="BK140" s="171">
        <f t="shared" si="9"/>
        <v>0</v>
      </c>
      <c r="BL140" s="15" t="s">
        <v>179</v>
      </c>
      <c r="BM140" s="170" t="s">
        <v>201</v>
      </c>
    </row>
    <row r="141" spans="1:65" s="2" customFormat="1" ht="16.5" customHeight="1">
      <c r="A141" s="28"/>
      <c r="B141" s="157"/>
      <c r="C141" s="158" t="s">
        <v>202</v>
      </c>
      <c r="D141" s="158" t="s">
        <v>142</v>
      </c>
      <c r="E141" s="159" t="s">
        <v>203</v>
      </c>
      <c r="F141" s="160" t="s">
        <v>204</v>
      </c>
      <c r="G141" s="161" t="s">
        <v>145</v>
      </c>
      <c r="H141" s="162">
        <v>1</v>
      </c>
      <c r="I141" s="163"/>
      <c r="J141" s="164">
        <f t="shared" si="0"/>
        <v>0</v>
      </c>
      <c r="K141" s="165"/>
      <c r="L141" s="29"/>
      <c r="M141" s="166" t="s">
        <v>1</v>
      </c>
      <c r="N141" s="167" t="s">
        <v>39</v>
      </c>
      <c r="O141" s="54"/>
      <c r="P141" s="168">
        <f t="shared" si="1"/>
        <v>0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70" t="s">
        <v>179</v>
      </c>
      <c r="AT141" s="170" t="s">
        <v>142</v>
      </c>
      <c r="AU141" s="170" t="s">
        <v>147</v>
      </c>
      <c r="AY141" s="15" t="s">
        <v>139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5" t="s">
        <v>147</v>
      </c>
      <c r="BK141" s="171">
        <f t="shared" si="9"/>
        <v>0</v>
      </c>
      <c r="BL141" s="15" t="s">
        <v>179</v>
      </c>
      <c r="BM141" s="170" t="s">
        <v>205</v>
      </c>
    </row>
    <row r="142" spans="1:65" s="2" customFormat="1" ht="16.5" customHeight="1">
      <c r="A142" s="28"/>
      <c r="B142" s="157"/>
      <c r="C142" s="181" t="s">
        <v>206</v>
      </c>
      <c r="D142" s="181" t="s">
        <v>182</v>
      </c>
      <c r="E142" s="182" t="s">
        <v>207</v>
      </c>
      <c r="F142" s="183" t="s">
        <v>208</v>
      </c>
      <c r="G142" s="184" t="s">
        <v>145</v>
      </c>
      <c r="H142" s="185">
        <v>1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39</v>
      </c>
      <c r="O142" s="54"/>
      <c r="P142" s="168">
        <f t="shared" si="1"/>
        <v>0</v>
      </c>
      <c r="Q142" s="168">
        <v>2.7E-4</v>
      </c>
      <c r="R142" s="168">
        <f t="shared" si="2"/>
        <v>2.7E-4</v>
      </c>
      <c r="S142" s="168">
        <v>0</v>
      </c>
      <c r="T142" s="169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70" t="s">
        <v>185</v>
      </c>
      <c r="AT142" s="170" t="s">
        <v>182</v>
      </c>
      <c r="AU142" s="170" t="s">
        <v>147</v>
      </c>
      <c r="AY142" s="15" t="s">
        <v>139</v>
      </c>
      <c r="BE142" s="171">
        <f t="shared" si="4"/>
        <v>0</v>
      </c>
      <c r="BF142" s="171">
        <f t="shared" si="5"/>
        <v>0</v>
      </c>
      <c r="BG142" s="171">
        <f t="shared" si="6"/>
        <v>0</v>
      </c>
      <c r="BH142" s="171">
        <f t="shared" si="7"/>
        <v>0</v>
      </c>
      <c r="BI142" s="171">
        <f t="shared" si="8"/>
        <v>0</v>
      </c>
      <c r="BJ142" s="15" t="s">
        <v>147</v>
      </c>
      <c r="BK142" s="171">
        <f t="shared" si="9"/>
        <v>0</v>
      </c>
      <c r="BL142" s="15" t="s">
        <v>179</v>
      </c>
      <c r="BM142" s="170" t="s">
        <v>209</v>
      </c>
    </row>
    <row r="143" spans="1:65" s="2" customFormat="1" ht="16.5" customHeight="1">
      <c r="A143" s="28"/>
      <c r="B143" s="157"/>
      <c r="C143" s="158" t="s">
        <v>210</v>
      </c>
      <c r="D143" s="158" t="s">
        <v>142</v>
      </c>
      <c r="E143" s="159" t="s">
        <v>211</v>
      </c>
      <c r="F143" s="160" t="s">
        <v>212</v>
      </c>
      <c r="G143" s="161" t="s">
        <v>213</v>
      </c>
      <c r="H143" s="192"/>
      <c r="I143" s="163"/>
      <c r="J143" s="164">
        <f t="shared" si="0"/>
        <v>0</v>
      </c>
      <c r="K143" s="165"/>
      <c r="L143" s="29"/>
      <c r="M143" s="166" t="s">
        <v>1</v>
      </c>
      <c r="N143" s="167" t="s">
        <v>39</v>
      </c>
      <c r="O143" s="54"/>
      <c r="P143" s="168">
        <f t="shared" si="1"/>
        <v>0</v>
      </c>
      <c r="Q143" s="168">
        <v>0</v>
      </c>
      <c r="R143" s="168">
        <f t="shared" si="2"/>
        <v>0</v>
      </c>
      <c r="S143" s="168">
        <v>0</v>
      </c>
      <c r="T143" s="169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70" t="s">
        <v>179</v>
      </c>
      <c r="AT143" s="170" t="s">
        <v>142</v>
      </c>
      <c r="AU143" s="170" t="s">
        <v>147</v>
      </c>
      <c r="AY143" s="15" t="s">
        <v>139</v>
      </c>
      <c r="BE143" s="171">
        <f t="shared" si="4"/>
        <v>0</v>
      </c>
      <c r="BF143" s="171">
        <f t="shared" si="5"/>
        <v>0</v>
      </c>
      <c r="BG143" s="171">
        <f t="shared" si="6"/>
        <v>0</v>
      </c>
      <c r="BH143" s="171">
        <f t="shared" si="7"/>
        <v>0</v>
      </c>
      <c r="BI143" s="171">
        <f t="shared" si="8"/>
        <v>0</v>
      </c>
      <c r="BJ143" s="15" t="s">
        <v>147</v>
      </c>
      <c r="BK143" s="171">
        <f t="shared" si="9"/>
        <v>0</v>
      </c>
      <c r="BL143" s="15" t="s">
        <v>179</v>
      </c>
      <c r="BM143" s="170" t="s">
        <v>214</v>
      </c>
    </row>
    <row r="144" spans="1:65" s="12" customFormat="1" ht="22.9" customHeight="1">
      <c r="B144" s="144"/>
      <c r="D144" s="145" t="s">
        <v>72</v>
      </c>
      <c r="E144" s="155" t="s">
        <v>215</v>
      </c>
      <c r="F144" s="155" t="s">
        <v>216</v>
      </c>
      <c r="I144" s="147"/>
      <c r="J144" s="156">
        <f>BK144</f>
        <v>0</v>
      </c>
      <c r="L144" s="144"/>
      <c r="M144" s="149"/>
      <c r="N144" s="150"/>
      <c r="O144" s="150"/>
      <c r="P144" s="151">
        <f>SUM(P145:P167)</f>
        <v>0</v>
      </c>
      <c r="Q144" s="150"/>
      <c r="R144" s="151">
        <f>SUM(R145:R167)</f>
        <v>2.7800000000000002E-2</v>
      </c>
      <c r="S144" s="150"/>
      <c r="T144" s="152">
        <f>SUM(T145:T167)</f>
        <v>0</v>
      </c>
      <c r="AR144" s="145" t="s">
        <v>147</v>
      </c>
      <c r="AT144" s="153" t="s">
        <v>72</v>
      </c>
      <c r="AU144" s="153" t="s">
        <v>81</v>
      </c>
      <c r="AY144" s="145" t="s">
        <v>139</v>
      </c>
      <c r="BK144" s="154">
        <f>SUM(BK145:BK167)</f>
        <v>0</v>
      </c>
    </row>
    <row r="145" spans="1:65" s="2" customFormat="1" ht="16.5" customHeight="1">
      <c r="A145" s="28"/>
      <c r="B145" s="157"/>
      <c r="C145" s="158" t="s">
        <v>217</v>
      </c>
      <c r="D145" s="158" t="s">
        <v>142</v>
      </c>
      <c r="E145" s="159" t="s">
        <v>218</v>
      </c>
      <c r="F145" s="160" t="s">
        <v>219</v>
      </c>
      <c r="G145" s="161" t="s">
        <v>145</v>
      </c>
      <c r="H145" s="162">
        <v>5</v>
      </c>
      <c r="I145" s="163"/>
      <c r="J145" s="164">
        <f t="shared" ref="J145:J167" si="10">ROUND(I145*H145,2)</f>
        <v>0</v>
      </c>
      <c r="K145" s="165"/>
      <c r="L145" s="29"/>
      <c r="M145" s="166" t="s">
        <v>1</v>
      </c>
      <c r="N145" s="167" t="s">
        <v>39</v>
      </c>
      <c r="O145" s="54"/>
      <c r="P145" s="168">
        <f t="shared" ref="P145:P167" si="11">O145*H145</f>
        <v>0</v>
      </c>
      <c r="Q145" s="168">
        <v>0</v>
      </c>
      <c r="R145" s="168">
        <f t="shared" ref="R145:R167" si="12">Q145*H145</f>
        <v>0</v>
      </c>
      <c r="S145" s="168">
        <v>0</v>
      </c>
      <c r="T145" s="169">
        <f t="shared" ref="T145:T167" si="13"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70" t="s">
        <v>179</v>
      </c>
      <c r="AT145" s="170" t="s">
        <v>142</v>
      </c>
      <c r="AU145" s="170" t="s">
        <v>147</v>
      </c>
      <c r="AY145" s="15" t="s">
        <v>139</v>
      </c>
      <c r="BE145" s="171">
        <f t="shared" ref="BE145:BE167" si="14">IF(N145="základná",J145,0)</f>
        <v>0</v>
      </c>
      <c r="BF145" s="171">
        <f t="shared" ref="BF145:BF167" si="15">IF(N145="znížená",J145,0)</f>
        <v>0</v>
      </c>
      <c r="BG145" s="171">
        <f t="shared" ref="BG145:BG167" si="16">IF(N145="zákl. prenesená",J145,0)</f>
        <v>0</v>
      </c>
      <c r="BH145" s="171">
        <f t="shared" ref="BH145:BH167" si="17">IF(N145="zníž. prenesená",J145,0)</f>
        <v>0</v>
      </c>
      <c r="BI145" s="171">
        <f t="shared" ref="BI145:BI167" si="18">IF(N145="nulová",J145,0)</f>
        <v>0</v>
      </c>
      <c r="BJ145" s="15" t="s">
        <v>147</v>
      </c>
      <c r="BK145" s="171">
        <f t="shared" ref="BK145:BK167" si="19">ROUND(I145*H145,2)</f>
        <v>0</v>
      </c>
      <c r="BL145" s="15" t="s">
        <v>179</v>
      </c>
      <c r="BM145" s="170" t="s">
        <v>220</v>
      </c>
    </row>
    <row r="146" spans="1:65" s="2" customFormat="1" ht="16.5" customHeight="1">
      <c r="A146" s="28"/>
      <c r="B146" s="157"/>
      <c r="C146" s="181" t="s">
        <v>179</v>
      </c>
      <c r="D146" s="181" t="s">
        <v>182</v>
      </c>
      <c r="E146" s="182" t="s">
        <v>221</v>
      </c>
      <c r="F146" s="183" t="s">
        <v>222</v>
      </c>
      <c r="G146" s="184" t="s">
        <v>145</v>
      </c>
      <c r="H146" s="185">
        <v>1</v>
      </c>
      <c r="I146" s="186"/>
      <c r="J146" s="187">
        <f t="shared" si="10"/>
        <v>0</v>
      </c>
      <c r="K146" s="188"/>
      <c r="L146" s="189"/>
      <c r="M146" s="190" t="s">
        <v>1</v>
      </c>
      <c r="N146" s="191" t="s">
        <v>39</v>
      </c>
      <c r="O146" s="54"/>
      <c r="P146" s="168">
        <f t="shared" si="11"/>
        <v>0</v>
      </c>
      <c r="Q146" s="168">
        <v>0</v>
      </c>
      <c r="R146" s="168">
        <f t="shared" si="12"/>
        <v>0</v>
      </c>
      <c r="S146" s="168">
        <v>0</v>
      </c>
      <c r="T146" s="169">
        <f t="shared" si="1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70" t="s">
        <v>185</v>
      </c>
      <c r="AT146" s="170" t="s">
        <v>182</v>
      </c>
      <c r="AU146" s="170" t="s">
        <v>147</v>
      </c>
      <c r="AY146" s="15" t="s">
        <v>139</v>
      </c>
      <c r="BE146" s="171">
        <f t="shared" si="14"/>
        <v>0</v>
      </c>
      <c r="BF146" s="171">
        <f t="shared" si="15"/>
        <v>0</v>
      </c>
      <c r="BG146" s="171">
        <f t="shared" si="16"/>
        <v>0</v>
      </c>
      <c r="BH146" s="171">
        <f t="shared" si="17"/>
        <v>0</v>
      </c>
      <c r="BI146" s="171">
        <f t="shared" si="18"/>
        <v>0</v>
      </c>
      <c r="BJ146" s="15" t="s">
        <v>147</v>
      </c>
      <c r="BK146" s="171">
        <f t="shared" si="19"/>
        <v>0</v>
      </c>
      <c r="BL146" s="15" t="s">
        <v>179</v>
      </c>
      <c r="BM146" s="170" t="s">
        <v>223</v>
      </c>
    </row>
    <row r="147" spans="1:65" s="2" customFormat="1" ht="16.5" customHeight="1">
      <c r="A147" s="28"/>
      <c r="B147" s="157"/>
      <c r="C147" s="181" t="s">
        <v>224</v>
      </c>
      <c r="D147" s="181" t="s">
        <v>182</v>
      </c>
      <c r="E147" s="182" t="s">
        <v>225</v>
      </c>
      <c r="F147" s="183" t="s">
        <v>226</v>
      </c>
      <c r="G147" s="184" t="s">
        <v>145</v>
      </c>
      <c r="H147" s="185">
        <v>1</v>
      </c>
      <c r="I147" s="186"/>
      <c r="J147" s="187">
        <f t="shared" si="10"/>
        <v>0</v>
      </c>
      <c r="K147" s="188"/>
      <c r="L147" s="189"/>
      <c r="M147" s="190" t="s">
        <v>1</v>
      </c>
      <c r="N147" s="191" t="s">
        <v>39</v>
      </c>
      <c r="O147" s="54"/>
      <c r="P147" s="168">
        <f t="shared" si="11"/>
        <v>0</v>
      </c>
      <c r="Q147" s="168">
        <v>0</v>
      </c>
      <c r="R147" s="168">
        <f t="shared" si="12"/>
        <v>0</v>
      </c>
      <c r="S147" s="168">
        <v>0</v>
      </c>
      <c r="T147" s="169">
        <f t="shared" si="1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70" t="s">
        <v>185</v>
      </c>
      <c r="AT147" s="170" t="s">
        <v>182</v>
      </c>
      <c r="AU147" s="170" t="s">
        <v>147</v>
      </c>
      <c r="AY147" s="15" t="s">
        <v>139</v>
      </c>
      <c r="BE147" s="171">
        <f t="shared" si="14"/>
        <v>0</v>
      </c>
      <c r="BF147" s="171">
        <f t="shared" si="15"/>
        <v>0</v>
      </c>
      <c r="BG147" s="171">
        <f t="shared" si="16"/>
        <v>0</v>
      </c>
      <c r="BH147" s="171">
        <f t="shared" si="17"/>
        <v>0</v>
      </c>
      <c r="BI147" s="171">
        <f t="shared" si="18"/>
        <v>0</v>
      </c>
      <c r="BJ147" s="15" t="s">
        <v>147</v>
      </c>
      <c r="BK147" s="171">
        <f t="shared" si="19"/>
        <v>0</v>
      </c>
      <c r="BL147" s="15" t="s">
        <v>179</v>
      </c>
      <c r="BM147" s="170" t="s">
        <v>227</v>
      </c>
    </row>
    <row r="148" spans="1:65" s="2" customFormat="1" ht="16.5" customHeight="1">
      <c r="A148" s="28"/>
      <c r="B148" s="157"/>
      <c r="C148" s="181" t="s">
        <v>228</v>
      </c>
      <c r="D148" s="181" t="s">
        <v>182</v>
      </c>
      <c r="E148" s="182" t="s">
        <v>229</v>
      </c>
      <c r="F148" s="183" t="s">
        <v>230</v>
      </c>
      <c r="G148" s="184" t="s">
        <v>145</v>
      </c>
      <c r="H148" s="185">
        <v>3</v>
      </c>
      <c r="I148" s="186"/>
      <c r="J148" s="187">
        <f t="shared" si="10"/>
        <v>0</v>
      </c>
      <c r="K148" s="188"/>
      <c r="L148" s="189"/>
      <c r="M148" s="190" t="s">
        <v>1</v>
      </c>
      <c r="N148" s="191" t="s">
        <v>39</v>
      </c>
      <c r="O148" s="54"/>
      <c r="P148" s="168">
        <f t="shared" si="11"/>
        <v>0</v>
      </c>
      <c r="Q148" s="168">
        <v>0</v>
      </c>
      <c r="R148" s="168">
        <f t="shared" si="12"/>
        <v>0</v>
      </c>
      <c r="S148" s="168">
        <v>0</v>
      </c>
      <c r="T148" s="169">
        <f t="shared" si="1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70" t="s">
        <v>185</v>
      </c>
      <c r="AT148" s="170" t="s">
        <v>182</v>
      </c>
      <c r="AU148" s="170" t="s">
        <v>147</v>
      </c>
      <c r="AY148" s="15" t="s">
        <v>139</v>
      </c>
      <c r="BE148" s="171">
        <f t="shared" si="14"/>
        <v>0</v>
      </c>
      <c r="BF148" s="171">
        <f t="shared" si="15"/>
        <v>0</v>
      </c>
      <c r="BG148" s="171">
        <f t="shared" si="16"/>
        <v>0</v>
      </c>
      <c r="BH148" s="171">
        <f t="shared" si="17"/>
        <v>0</v>
      </c>
      <c r="BI148" s="171">
        <f t="shared" si="18"/>
        <v>0</v>
      </c>
      <c r="BJ148" s="15" t="s">
        <v>147</v>
      </c>
      <c r="BK148" s="171">
        <f t="shared" si="19"/>
        <v>0</v>
      </c>
      <c r="BL148" s="15" t="s">
        <v>179</v>
      </c>
      <c r="BM148" s="170" t="s">
        <v>231</v>
      </c>
    </row>
    <row r="149" spans="1:65" s="2" customFormat="1" ht="16.5" customHeight="1">
      <c r="A149" s="28"/>
      <c r="B149" s="157"/>
      <c r="C149" s="181" t="s">
        <v>232</v>
      </c>
      <c r="D149" s="181" t="s">
        <v>182</v>
      </c>
      <c r="E149" s="182" t="s">
        <v>233</v>
      </c>
      <c r="F149" s="183" t="s">
        <v>234</v>
      </c>
      <c r="G149" s="184" t="s">
        <v>1</v>
      </c>
      <c r="H149" s="185">
        <v>5</v>
      </c>
      <c r="I149" s="186"/>
      <c r="J149" s="187">
        <f t="shared" si="10"/>
        <v>0</v>
      </c>
      <c r="K149" s="188"/>
      <c r="L149" s="189"/>
      <c r="M149" s="190" t="s">
        <v>1</v>
      </c>
      <c r="N149" s="191" t="s">
        <v>39</v>
      </c>
      <c r="O149" s="54"/>
      <c r="P149" s="168">
        <f t="shared" si="11"/>
        <v>0</v>
      </c>
      <c r="Q149" s="168">
        <v>0</v>
      </c>
      <c r="R149" s="168">
        <f t="shared" si="12"/>
        <v>0</v>
      </c>
      <c r="S149" s="168">
        <v>0</v>
      </c>
      <c r="T149" s="169">
        <f t="shared" si="1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70" t="s">
        <v>185</v>
      </c>
      <c r="AT149" s="170" t="s">
        <v>182</v>
      </c>
      <c r="AU149" s="170" t="s">
        <v>147</v>
      </c>
      <c r="AY149" s="15" t="s">
        <v>139</v>
      </c>
      <c r="BE149" s="171">
        <f t="shared" si="14"/>
        <v>0</v>
      </c>
      <c r="BF149" s="171">
        <f t="shared" si="15"/>
        <v>0</v>
      </c>
      <c r="BG149" s="171">
        <f t="shared" si="16"/>
        <v>0</v>
      </c>
      <c r="BH149" s="171">
        <f t="shared" si="17"/>
        <v>0</v>
      </c>
      <c r="BI149" s="171">
        <f t="shared" si="18"/>
        <v>0</v>
      </c>
      <c r="BJ149" s="15" t="s">
        <v>147</v>
      </c>
      <c r="BK149" s="171">
        <f t="shared" si="19"/>
        <v>0</v>
      </c>
      <c r="BL149" s="15" t="s">
        <v>179</v>
      </c>
      <c r="BM149" s="170" t="s">
        <v>235</v>
      </c>
    </row>
    <row r="150" spans="1:65" s="2" customFormat="1" ht="16.5" customHeight="1">
      <c r="A150" s="28"/>
      <c r="B150" s="157"/>
      <c r="C150" s="181" t="s">
        <v>7</v>
      </c>
      <c r="D150" s="181" t="s">
        <v>182</v>
      </c>
      <c r="E150" s="182" t="s">
        <v>236</v>
      </c>
      <c r="F150" s="183" t="s">
        <v>237</v>
      </c>
      <c r="G150" s="184" t="s">
        <v>145</v>
      </c>
      <c r="H150" s="185">
        <v>3</v>
      </c>
      <c r="I150" s="186"/>
      <c r="J150" s="187">
        <f t="shared" si="10"/>
        <v>0</v>
      </c>
      <c r="K150" s="188"/>
      <c r="L150" s="189"/>
      <c r="M150" s="190" t="s">
        <v>1</v>
      </c>
      <c r="N150" s="191" t="s">
        <v>39</v>
      </c>
      <c r="O150" s="54"/>
      <c r="P150" s="168">
        <f t="shared" si="11"/>
        <v>0</v>
      </c>
      <c r="Q150" s="168">
        <v>0</v>
      </c>
      <c r="R150" s="168">
        <f t="shared" si="12"/>
        <v>0</v>
      </c>
      <c r="S150" s="168">
        <v>0</v>
      </c>
      <c r="T150" s="169">
        <f t="shared" si="1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70" t="s">
        <v>185</v>
      </c>
      <c r="AT150" s="170" t="s">
        <v>182</v>
      </c>
      <c r="AU150" s="170" t="s">
        <v>147</v>
      </c>
      <c r="AY150" s="15" t="s">
        <v>139</v>
      </c>
      <c r="BE150" s="171">
        <f t="shared" si="14"/>
        <v>0</v>
      </c>
      <c r="BF150" s="171">
        <f t="shared" si="15"/>
        <v>0</v>
      </c>
      <c r="BG150" s="171">
        <f t="shared" si="16"/>
        <v>0</v>
      </c>
      <c r="BH150" s="171">
        <f t="shared" si="17"/>
        <v>0</v>
      </c>
      <c r="BI150" s="171">
        <f t="shared" si="18"/>
        <v>0</v>
      </c>
      <c r="BJ150" s="15" t="s">
        <v>147</v>
      </c>
      <c r="BK150" s="171">
        <f t="shared" si="19"/>
        <v>0</v>
      </c>
      <c r="BL150" s="15" t="s">
        <v>179</v>
      </c>
      <c r="BM150" s="170" t="s">
        <v>238</v>
      </c>
    </row>
    <row r="151" spans="1:65" s="2" customFormat="1" ht="16.5" customHeight="1">
      <c r="A151" s="28"/>
      <c r="B151" s="157"/>
      <c r="C151" s="158" t="s">
        <v>239</v>
      </c>
      <c r="D151" s="158" t="s">
        <v>142</v>
      </c>
      <c r="E151" s="159" t="s">
        <v>240</v>
      </c>
      <c r="F151" s="160" t="s">
        <v>241</v>
      </c>
      <c r="G151" s="161" t="s">
        <v>145</v>
      </c>
      <c r="H151" s="162">
        <v>1</v>
      </c>
      <c r="I151" s="163"/>
      <c r="J151" s="164">
        <f t="shared" si="10"/>
        <v>0</v>
      </c>
      <c r="K151" s="165"/>
      <c r="L151" s="29"/>
      <c r="M151" s="166" t="s">
        <v>1</v>
      </c>
      <c r="N151" s="167" t="s">
        <v>39</v>
      </c>
      <c r="O151" s="54"/>
      <c r="P151" s="168">
        <f t="shared" si="11"/>
        <v>0</v>
      </c>
      <c r="Q151" s="168">
        <v>0</v>
      </c>
      <c r="R151" s="168">
        <f t="shared" si="12"/>
        <v>0</v>
      </c>
      <c r="S151" s="168">
        <v>0</v>
      </c>
      <c r="T151" s="169">
        <f t="shared" si="1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70" t="s">
        <v>179</v>
      </c>
      <c r="AT151" s="170" t="s">
        <v>142</v>
      </c>
      <c r="AU151" s="170" t="s">
        <v>147</v>
      </c>
      <c r="AY151" s="15" t="s">
        <v>139</v>
      </c>
      <c r="BE151" s="171">
        <f t="shared" si="14"/>
        <v>0</v>
      </c>
      <c r="BF151" s="171">
        <f t="shared" si="15"/>
        <v>0</v>
      </c>
      <c r="BG151" s="171">
        <f t="shared" si="16"/>
        <v>0</v>
      </c>
      <c r="BH151" s="171">
        <f t="shared" si="17"/>
        <v>0</v>
      </c>
      <c r="BI151" s="171">
        <f t="shared" si="18"/>
        <v>0</v>
      </c>
      <c r="BJ151" s="15" t="s">
        <v>147</v>
      </c>
      <c r="BK151" s="171">
        <f t="shared" si="19"/>
        <v>0</v>
      </c>
      <c r="BL151" s="15" t="s">
        <v>179</v>
      </c>
      <c r="BM151" s="170" t="s">
        <v>242</v>
      </c>
    </row>
    <row r="152" spans="1:65" s="2" customFormat="1" ht="16.5" customHeight="1">
      <c r="A152" s="28"/>
      <c r="B152" s="157"/>
      <c r="C152" s="181" t="s">
        <v>243</v>
      </c>
      <c r="D152" s="181" t="s">
        <v>182</v>
      </c>
      <c r="E152" s="182" t="s">
        <v>244</v>
      </c>
      <c r="F152" s="183" t="s">
        <v>245</v>
      </c>
      <c r="G152" s="184" t="s">
        <v>145</v>
      </c>
      <c r="H152" s="185">
        <v>1</v>
      </c>
      <c r="I152" s="186"/>
      <c r="J152" s="187">
        <f t="shared" si="10"/>
        <v>0</v>
      </c>
      <c r="K152" s="188"/>
      <c r="L152" s="189"/>
      <c r="M152" s="190" t="s">
        <v>1</v>
      </c>
      <c r="N152" s="191" t="s">
        <v>39</v>
      </c>
      <c r="O152" s="54"/>
      <c r="P152" s="168">
        <f t="shared" si="11"/>
        <v>0</v>
      </c>
      <c r="Q152" s="168">
        <v>0</v>
      </c>
      <c r="R152" s="168">
        <f t="shared" si="12"/>
        <v>0</v>
      </c>
      <c r="S152" s="168">
        <v>0</v>
      </c>
      <c r="T152" s="169">
        <f t="shared" si="1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70" t="s">
        <v>185</v>
      </c>
      <c r="AT152" s="170" t="s">
        <v>182</v>
      </c>
      <c r="AU152" s="170" t="s">
        <v>147</v>
      </c>
      <c r="AY152" s="15" t="s">
        <v>139</v>
      </c>
      <c r="BE152" s="171">
        <f t="shared" si="14"/>
        <v>0</v>
      </c>
      <c r="BF152" s="171">
        <f t="shared" si="15"/>
        <v>0</v>
      </c>
      <c r="BG152" s="171">
        <f t="shared" si="16"/>
        <v>0</v>
      </c>
      <c r="BH152" s="171">
        <f t="shared" si="17"/>
        <v>0</v>
      </c>
      <c r="BI152" s="171">
        <f t="shared" si="18"/>
        <v>0</v>
      </c>
      <c r="BJ152" s="15" t="s">
        <v>147</v>
      </c>
      <c r="BK152" s="171">
        <f t="shared" si="19"/>
        <v>0</v>
      </c>
      <c r="BL152" s="15" t="s">
        <v>179</v>
      </c>
      <c r="BM152" s="170" t="s">
        <v>246</v>
      </c>
    </row>
    <row r="153" spans="1:65" s="2" customFormat="1" ht="16.5" customHeight="1">
      <c r="A153" s="28"/>
      <c r="B153" s="157"/>
      <c r="C153" s="158" t="s">
        <v>247</v>
      </c>
      <c r="D153" s="158" t="s">
        <v>142</v>
      </c>
      <c r="E153" s="159" t="s">
        <v>248</v>
      </c>
      <c r="F153" s="160" t="s">
        <v>249</v>
      </c>
      <c r="G153" s="161" t="s">
        <v>178</v>
      </c>
      <c r="H153" s="162">
        <v>29</v>
      </c>
      <c r="I153" s="163"/>
      <c r="J153" s="164">
        <f t="shared" si="10"/>
        <v>0</v>
      </c>
      <c r="K153" s="165"/>
      <c r="L153" s="29"/>
      <c r="M153" s="166" t="s">
        <v>1</v>
      </c>
      <c r="N153" s="167" t="s">
        <v>39</v>
      </c>
      <c r="O153" s="54"/>
      <c r="P153" s="168">
        <f t="shared" si="11"/>
        <v>0</v>
      </c>
      <c r="Q153" s="168">
        <v>0</v>
      </c>
      <c r="R153" s="168">
        <f t="shared" si="12"/>
        <v>0</v>
      </c>
      <c r="S153" s="168">
        <v>0</v>
      </c>
      <c r="T153" s="169">
        <f t="shared" si="1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70" t="s">
        <v>179</v>
      </c>
      <c r="AT153" s="170" t="s">
        <v>142</v>
      </c>
      <c r="AU153" s="170" t="s">
        <v>147</v>
      </c>
      <c r="AY153" s="15" t="s">
        <v>139</v>
      </c>
      <c r="BE153" s="171">
        <f t="shared" si="14"/>
        <v>0</v>
      </c>
      <c r="BF153" s="171">
        <f t="shared" si="15"/>
        <v>0</v>
      </c>
      <c r="BG153" s="171">
        <f t="shared" si="16"/>
        <v>0</v>
      </c>
      <c r="BH153" s="171">
        <f t="shared" si="17"/>
        <v>0</v>
      </c>
      <c r="BI153" s="171">
        <f t="shared" si="18"/>
        <v>0</v>
      </c>
      <c r="BJ153" s="15" t="s">
        <v>147</v>
      </c>
      <c r="BK153" s="171">
        <f t="shared" si="19"/>
        <v>0</v>
      </c>
      <c r="BL153" s="15" t="s">
        <v>179</v>
      </c>
      <c r="BM153" s="170" t="s">
        <v>250</v>
      </c>
    </row>
    <row r="154" spans="1:65" s="2" customFormat="1" ht="16.5" customHeight="1">
      <c r="A154" s="28"/>
      <c r="B154" s="157"/>
      <c r="C154" s="181" t="s">
        <v>251</v>
      </c>
      <c r="D154" s="181" t="s">
        <v>182</v>
      </c>
      <c r="E154" s="182" t="s">
        <v>252</v>
      </c>
      <c r="F154" s="183" t="s">
        <v>253</v>
      </c>
      <c r="G154" s="184" t="s">
        <v>178</v>
      </c>
      <c r="H154" s="185">
        <v>29</v>
      </c>
      <c r="I154" s="186"/>
      <c r="J154" s="187">
        <f t="shared" si="10"/>
        <v>0</v>
      </c>
      <c r="K154" s="188"/>
      <c r="L154" s="189"/>
      <c r="M154" s="190" t="s">
        <v>1</v>
      </c>
      <c r="N154" s="191" t="s">
        <v>39</v>
      </c>
      <c r="O154" s="54"/>
      <c r="P154" s="168">
        <f t="shared" si="11"/>
        <v>0</v>
      </c>
      <c r="Q154" s="168">
        <v>1.3999999999999999E-4</v>
      </c>
      <c r="R154" s="168">
        <f t="shared" si="12"/>
        <v>4.0599999999999994E-3</v>
      </c>
      <c r="S154" s="168">
        <v>0</v>
      </c>
      <c r="T154" s="169">
        <f t="shared" si="1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70" t="s">
        <v>185</v>
      </c>
      <c r="AT154" s="170" t="s">
        <v>182</v>
      </c>
      <c r="AU154" s="170" t="s">
        <v>147</v>
      </c>
      <c r="AY154" s="15" t="s">
        <v>139</v>
      </c>
      <c r="BE154" s="171">
        <f t="shared" si="14"/>
        <v>0</v>
      </c>
      <c r="BF154" s="171">
        <f t="shared" si="15"/>
        <v>0</v>
      </c>
      <c r="BG154" s="171">
        <f t="shared" si="16"/>
        <v>0</v>
      </c>
      <c r="BH154" s="171">
        <f t="shared" si="17"/>
        <v>0</v>
      </c>
      <c r="BI154" s="171">
        <f t="shared" si="18"/>
        <v>0</v>
      </c>
      <c r="BJ154" s="15" t="s">
        <v>147</v>
      </c>
      <c r="BK154" s="171">
        <f t="shared" si="19"/>
        <v>0</v>
      </c>
      <c r="BL154" s="15" t="s">
        <v>179</v>
      </c>
      <c r="BM154" s="170" t="s">
        <v>254</v>
      </c>
    </row>
    <row r="155" spans="1:65" s="2" customFormat="1" ht="16.5" customHeight="1">
      <c r="A155" s="28"/>
      <c r="B155" s="157"/>
      <c r="C155" s="158" t="s">
        <v>255</v>
      </c>
      <c r="D155" s="158" t="s">
        <v>142</v>
      </c>
      <c r="E155" s="159" t="s">
        <v>256</v>
      </c>
      <c r="F155" s="160" t="s">
        <v>257</v>
      </c>
      <c r="G155" s="161" t="s">
        <v>178</v>
      </c>
      <c r="H155" s="162">
        <v>9</v>
      </c>
      <c r="I155" s="163"/>
      <c r="J155" s="164">
        <f t="shared" si="10"/>
        <v>0</v>
      </c>
      <c r="K155" s="165"/>
      <c r="L155" s="29"/>
      <c r="M155" s="166" t="s">
        <v>1</v>
      </c>
      <c r="N155" s="167" t="s">
        <v>39</v>
      </c>
      <c r="O155" s="54"/>
      <c r="P155" s="168">
        <f t="shared" si="11"/>
        <v>0</v>
      </c>
      <c r="Q155" s="168">
        <v>0</v>
      </c>
      <c r="R155" s="168">
        <f t="shared" si="12"/>
        <v>0</v>
      </c>
      <c r="S155" s="168">
        <v>0</v>
      </c>
      <c r="T155" s="169">
        <f t="shared" si="1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70" t="s">
        <v>179</v>
      </c>
      <c r="AT155" s="170" t="s">
        <v>142</v>
      </c>
      <c r="AU155" s="170" t="s">
        <v>147</v>
      </c>
      <c r="AY155" s="15" t="s">
        <v>139</v>
      </c>
      <c r="BE155" s="171">
        <f t="shared" si="14"/>
        <v>0</v>
      </c>
      <c r="BF155" s="171">
        <f t="shared" si="15"/>
        <v>0</v>
      </c>
      <c r="BG155" s="171">
        <f t="shared" si="16"/>
        <v>0</v>
      </c>
      <c r="BH155" s="171">
        <f t="shared" si="17"/>
        <v>0</v>
      </c>
      <c r="BI155" s="171">
        <f t="shared" si="18"/>
        <v>0</v>
      </c>
      <c r="BJ155" s="15" t="s">
        <v>147</v>
      </c>
      <c r="BK155" s="171">
        <f t="shared" si="19"/>
        <v>0</v>
      </c>
      <c r="BL155" s="15" t="s">
        <v>179</v>
      </c>
      <c r="BM155" s="170" t="s">
        <v>258</v>
      </c>
    </row>
    <row r="156" spans="1:65" s="2" customFormat="1" ht="16.5" customHeight="1">
      <c r="A156" s="28"/>
      <c r="B156" s="157"/>
      <c r="C156" s="181" t="s">
        <v>259</v>
      </c>
      <c r="D156" s="181" t="s">
        <v>182</v>
      </c>
      <c r="E156" s="182" t="s">
        <v>260</v>
      </c>
      <c r="F156" s="183" t="s">
        <v>261</v>
      </c>
      <c r="G156" s="184" t="s">
        <v>178</v>
      </c>
      <c r="H156" s="185">
        <v>9</v>
      </c>
      <c r="I156" s="186"/>
      <c r="J156" s="187">
        <f t="shared" si="10"/>
        <v>0</v>
      </c>
      <c r="K156" s="188"/>
      <c r="L156" s="189"/>
      <c r="M156" s="190" t="s">
        <v>1</v>
      </c>
      <c r="N156" s="191" t="s">
        <v>39</v>
      </c>
      <c r="O156" s="54"/>
      <c r="P156" s="168">
        <f t="shared" si="11"/>
        <v>0</v>
      </c>
      <c r="Q156" s="168">
        <v>2.5000000000000001E-4</v>
      </c>
      <c r="R156" s="168">
        <f t="shared" si="12"/>
        <v>2.2500000000000003E-3</v>
      </c>
      <c r="S156" s="168">
        <v>0</v>
      </c>
      <c r="T156" s="169">
        <f t="shared" si="1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70" t="s">
        <v>185</v>
      </c>
      <c r="AT156" s="170" t="s">
        <v>182</v>
      </c>
      <c r="AU156" s="170" t="s">
        <v>147</v>
      </c>
      <c r="AY156" s="15" t="s">
        <v>139</v>
      </c>
      <c r="BE156" s="171">
        <f t="shared" si="14"/>
        <v>0</v>
      </c>
      <c r="BF156" s="171">
        <f t="shared" si="15"/>
        <v>0</v>
      </c>
      <c r="BG156" s="171">
        <f t="shared" si="16"/>
        <v>0</v>
      </c>
      <c r="BH156" s="171">
        <f t="shared" si="17"/>
        <v>0</v>
      </c>
      <c r="BI156" s="171">
        <f t="shared" si="18"/>
        <v>0</v>
      </c>
      <c r="BJ156" s="15" t="s">
        <v>147</v>
      </c>
      <c r="BK156" s="171">
        <f t="shared" si="19"/>
        <v>0</v>
      </c>
      <c r="BL156" s="15" t="s">
        <v>179</v>
      </c>
      <c r="BM156" s="170" t="s">
        <v>262</v>
      </c>
    </row>
    <row r="157" spans="1:65" s="2" customFormat="1" ht="16.5" customHeight="1">
      <c r="A157" s="28"/>
      <c r="B157" s="157"/>
      <c r="C157" s="158" t="s">
        <v>263</v>
      </c>
      <c r="D157" s="158" t="s">
        <v>142</v>
      </c>
      <c r="E157" s="159" t="s">
        <v>264</v>
      </c>
      <c r="F157" s="160" t="s">
        <v>265</v>
      </c>
      <c r="G157" s="161" t="s">
        <v>178</v>
      </c>
      <c r="H157" s="162">
        <v>27</v>
      </c>
      <c r="I157" s="163"/>
      <c r="J157" s="164">
        <f t="shared" si="10"/>
        <v>0</v>
      </c>
      <c r="K157" s="165"/>
      <c r="L157" s="29"/>
      <c r="M157" s="166" t="s">
        <v>1</v>
      </c>
      <c r="N157" s="167" t="s">
        <v>39</v>
      </c>
      <c r="O157" s="54"/>
      <c r="P157" s="168">
        <f t="shared" si="11"/>
        <v>0</v>
      </c>
      <c r="Q157" s="168">
        <v>0</v>
      </c>
      <c r="R157" s="168">
        <f t="shared" si="12"/>
        <v>0</v>
      </c>
      <c r="S157" s="168">
        <v>0</v>
      </c>
      <c r="T157" s="169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70" t="s">
        <v>179</v>
      </c>
      <c r="AT157" s="170" t="s">
        <v>142</v>
      </c>
      <c r="AU157" s="170" t="s">
        <v>147</v>
      </c>
      <c r="AY157" s="15" t="s">
        <v>139</v>
      </c>
      <c r="BE157" s="171">
        <f t="shared" si="14"/>
        <v>0</v>
      </c>
      <c r="BF157" s="171">
        <f t="shared" si="15"/>
        <v>0</v>
      </c>
      <c r="BG157" s="171">
        <f t="shared" si="16"/>
        <v>0</v>
      </c>
      <c r="BH157" s="171">
        <f t="shared" si="17"/>
        <v>0</v>
      </c>
      <c r="BI157" s="171">
        <f t="shared" si="18"/>
        <v>0</v>
      </c>
      <c r="BJ157" s="15" t="s">
        <v>147</v>
      </c>
      <c r="BK157" s="171">
        <f t="shared" si="19"/>
        <v>0</v>
      </c>
      <c r="BL157" s="15" t="s">
        <v>179</v>
      </c>
      <c r="BM157" s="170" t="s">
        <v>266</v>
      </c>
    </row>
    <row r="158" spans="1:65" s="2" customFormat="1" ht="16.5" customHeight="1">
      <c r="A158" s="28"/>
      <c r="B158" s="157"/>
      <c r="C158" s="181" t="s">
        <v>267</v>
      </c>
      <c r="D158" s="181" t="s">
        <v>182</v>
      </c>
      <c r="E158" s="182" t="s">
        <v>268</v>
      </c>
      <c r="F158" s="183" t="s">
        <v>269</v>
      </c>
      <c r="G158" s="184" t="s">
        <v>178</v>
      </c>
      <c r="H158" s="185">
        <v>27</v>
      </c>
      <c r="I158" s="186"/>
      <c r="J158" s="187">
        <f t="shared" si="10"/>
        <v>0</v>
      </c>
      <c r="K158" s="188"/>
      <c r="L158" s="189"/>
      <c r="M158" s="190" t="s">
        <v>1</v>
      </c>
      <c r="N158" s="191" t="s">
        <v>39</v>
      </c>
      <c r="O158" s="54"/>
      <c r="P158" s="168">
        <f t="shared" si="11"/>
        <v>0</v>
      </c>
      <c r="Q158" s="168">
        <v>3.1E-4</v>
      </c>
      <c r="R158" s="168">
        <f t="shared" si="12"/>
        <v>8.3700000000000007E-3</v>
      </c>
      <c r="S158" s="168">
        <v>0</v>
      </c>
      <c r="T158" s="169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70" t="s">
        <v>185</v>
      </c>
      <c r="AT158" s="170" t="s">
        <v>182</v>
      </c>
      <c r="AU158" s="170" t="s">
        <v>147</v>
      </c>
      <c r="AY158" s="15" t="s">
        <v>139</v>
      </c>
      <c r="BE158" s="171">
        <f t="shared" si="14"/>
        <v>0</v>
      </c>
      <c r="BF158" s="171">
        <f t="shared" si="15"/>
        <v>0</v>
      </c>
      <c r="BG158" s="171">
        <f t="shared" si="16"/>
        <v>0</v>
      </c>
      <c r="BH158" s="171">
        <f t="shared" si="17"/>
        <v>0</v>
      </c>
      <c r="BI158" s="171">
        <f t="shared" si="18"/>
        <v>0</v>
      </c>
      <c r="BJ158" s="15" t="s">
        <v>147</v>
      </c>
      <c r="BK158" s="171">
        <f t="shared" si="19"/>
        <v>0</v>
      </c>
      <c r="BL158" s="15" t="s">
        <v>179</v>
      </c>
      <c r="BM158" s="170" t="s">
        <v>270</v>
      </c>
    </row>
    <row r="159" spans="1:65" s="2" customFormat="1" ht="16.5" customHeight="1">
      <c r="A159" s="28"/>
      <c r="B159" s="157"/>
      <c r="C159" s="158" t="s">
        <v>271</v>
      </c>
      <c r="D159" s="158" t="s">
        <v>142</v>
      </c>
      <c r="E159" s="159" t="s">
        <v>272</v>
      </c>
      <c r="F159" s="160" t="s">
        <v>273</v>
      </c>
      <c r="G159" s="161" t="s">
        <v>178</v>
      </c>
      <c r="H159" s="162">
        <v>12</v>
      </c>
      <c r="I159" s="163"/>
      <c r="J159" s="164">
        <f t="shared" si="10"/>
        <v>0</v>
      </c>
      <c r="K159" s="165"/>
      <c r="L159" s="29"/>
      <c r="M159" s="166" t="s">
        <v>1</v>
      </c>
      <c r="N159" s="167" t="s">
        <v>39</v>
      </c>
      <c r="O159" s="54"/>
      <c r="P159" s="168">
        <f t="shared" si="11"/>
        <v>0</v>
      </c>
      <c r="Q159" s="168">
        <v>0</v>
      </c>
      <c r="R159" s="168">
        <f t="shared" si="12"/>
        <v>0</v>
      </c>
      <c r="S159" s="168">
        <v>0</v>
      </c>
      <c r="T159" s="169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70" t="s">
        <v>179</v>
      </c>
      <c r="AT159" s="170" t="s">
        <v>142</v>
      </c>
      <c r="AU159" s="170" t="s">
        <v>147</v>
      </c>
      <c r="AY159" s="15" t="s">
        <v>139</v>
      </c>
      <c r="BE159" s="171">
        <f t="shared" si="14"/>
        <v>0</v>
      </c>
      <c r="BF159" s="171">
        <f t="shared" si="15"/>
        <v>0</v>
      </c>
      <c r="BG159" s="171">
        <f t="shared" si="16"/>
        <v>0</v>
      </c>
      <c r="BH159" s="171">
        <f t="shared" si="17"/>
        <v>0</v>
      </c>
      <c r="BI159" s="171">
        <f t="shared" si="18"/>
        <v>0</v>
      </c>
      <c r="BJ159" s="15" t="s">
        <v>147</v>
      </c>
      <c r="BK159" s="171">
        <f t="shared" si="19"/>
        <v>0</v>
      </c>
      <c r="BL159" s="15" t="s">
        <v>179</v>
      </c>
      <c r="BM159" s="170" t="s">
        <v>274</v>
      </c>
    </row>
    <row r="160" spans="1:65" s="2" customFormat="1" ht="16.5" customHeight="1">
      <c r="A160" s="28"/>
      <c r="B160" s="157"/>
      <c r="C160" s="181" t="s">
        <v>275</v>
      </c>
      <c r="D160" s="181" t="s">
        <v>182</v>
      </c>
      <c r="E160" s="182" t="s">
        <v>276</v>
      </c>
      <c r="F160" s="183" t="s">
        <v>277</v>
      </c>
      <c r="G160" s="184" t="s">
        <v>178</v>
      </c>
      <c r="H160" s="185">
        <v>12</v>
      </c>
      <c r="I160" s="186"/>
      <c r="J160" s="187">
        <f t="shared" si="10"/>
        <v>0</v>
      </c>
      <c r="K160" s="188"/>
      <c r="L160" s="189"/>
      <c r="M160" s="190" t="s">
        <v>1</v>
      </c>
      <c r="N160" s="191" t="s">
        <v>39</v>
      </c>
      <c r="O160" s="54"/>
      <c r="P160" s="168">
        <f t="shared" si="11"/>
        <v>0</v>
      </c>
      <c r="Q160" s="168">
        <v>4.2000000000000002E-4</v>
      </c>
      <c r="R160" s="168">
        <f t="shared" si="12"/>
        <v>5.0400000000000002E-3</v>
      </c>
      <c r="S160" s="168">
        <v>0</v>
      </c>
      <c r="T160" s="169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70" t="s">
        <v>185</v>
      </c>
      <c r="AT160" s="170" t="s">
        <v>182</v>
      </c>
      <c r="AU160" s="170" t="s">
        <v>147</v>
      </c>
      <c r="AY160" s="15" t="s">
        <v>139</v>
      </c>
      <c r="BE160" s="171">
        <f t="shared" si="14"/>
        <v>0</v>
      </c>
      <c r="BF160" s="171">
        <f t="shared" si="15"/>
        <v>0</v>
      </c>
      <c r="BG160" s="171">
        <f t="shared" si="16"/>
        <v>0</v>
      </c>
      <c r="BH160" s="171">
        <f t="shared" si="17"/>
        <v>0</v>
      </c>
      <c r="BI160" s="171">
        <f t="shared" si="18"/>
        <v>0</v>
      </c>
      <c r="BJ160" s="15" t="s">
        <v>147</v>
      </c>
      <c r="BK160" s="171">
        <f t="shared" si="19"/>
        <v>0</v>
      </c>
      <c r="BL160" s="15" t="s">
        <v>179</v>
      </c>
      <c r="BM160" s="170" t="s">
        <v>278</v>
      </c>
    </row>
    <row r="161" spans="1:65" s="2" customFormat="1" ht="16.5" customHeight="1">
      <c r="A161" s="28"/>
      <c r="B161" s="157"/>
      <c r="C161" s="158" t="s">
        <v>279</v>
      </c>
      <c r="D161" s="158" t="s">
        <v>142</v>
      </c>
      <c r="E161" s="159" t="s">
        <v>280</v>
      </c>
      <c r="F161" s="160" t="s">
        <v>281</v>
      </c>
      <c r="G161" s="161" t="s">
        <v>178</v>
      </c>
      <c r="H161" s="162">
        <v>12</v>
      </c>
      <c r="I161" s="163"/>
      <c r="J161" s="164">
        <f t="shared" si="10"/>
        <v>0</v>
      </c>
      <c r="K161" s="165"/>
      <c r="L161" s="29"/>
      <c r="M161" s="166" t="s">
        <v>1</v>
      </c>
      <c r="N161" s="167" t="s">
        <v>39</v>
      </c>
      <c r="O161" s="54"/>
      <c r="P161" s="168">
        <f t="shared" si="11"/>
        <v>0</v>
      </c>
      <c r="Q161" s="168">
        <v>0</v>
      </c>
      <c r="R161" s="168">
        <f t="shared" si="12"/>
        <v>0</v>
      </c>
      <c r="S161" s="168">
        <v>0</v>
      </c>
      <c r="T161" s="169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70" t="s">
        <v>179</v>
      </c>
      <c r="AT161" s="170" t="s">
        <v>142</v>
      </c>
      <c r="AU161" s="170" t="s">
        <v>147</v>
      </c>
      <c r="AY161" s="15" t="s">
        <v>139</v>
      </c>
      <c r="BE161" s="171">
        <f t="shared" si="14"/>
        <v>0</v>
      </c>
      <c r="BF161" s="171">
        <f t="shared" si="15"/>
        <v>0</v>
      </c>
      <c r="BG161" s="171">
        <f t="shared" si="16"/>
        <v>0</v>
      </c>
      <c r="BH161" s="171">
        <f t="shared" si="17"/>
        <v>0</v>
      </c>
      <c r="BI161" s="171">
        <f t="shared" si="18"/>
        <v>0</v>
      </c>
      <c r="BJ161" s="15" t="s">
        <v>147</v>
      </c>
      <c r="BK161" s="171">
        <f t="shared" si="19"/>
        <v>0</v>
      </c>
      <c r="BL161" s="15" t="s">
        <v>179</v>
      </c>
      <c r="BM161" s="170" t="s">
        <v>282</v>
      </c>
    </row>
    <row r="162" spans="1:65" s="2" customFormat="1" ht="16.5" customHeight="1">
      <c r="A162" s="28"/>
      <c r="B162" s="157"/>
      <c r="C162" s="181" t="s">
        <v>185</v>
      </c>
      <c r="D162" s="181" t="s">
        <v>182</v>
      </c>
      <c r="E162" s="182" t="s">
        <v>283</v>
      </c>
      <c r="F162" s="183" t="s">
        <v>284</v>
      </c>
      <c r="G162" s="184" t="s">
        <v>178</v>
      </c>
      <c r="H162" s="185">
        <v>12</v>
      </c>
      <c r="I162" s="186"/>
      <c r="J162" s="187">
        <f t="shared" si="10"/>
        <v>0</v>
      </c>
      <c r="K162" s="188"/>
      <c r="L162" s="189"/>
      <c r="M162" s="190" t="s">
        <v>1</v>
      </c>
      <c r="N162" s="191" t="s">
        <v>39</v>
      </c>
      <c r="O162" s="54"/>
      <c r="P162" s="168">
        <f t="shared" si="11"/>
        <v>0</v>
      </c>
      <c r="Q162" s="168">
        <v>5.9000000000000003E-4</v>
      </c>
      <c r="R162" s="168">
        <f t="shared" si="12"/>
        <v>7.0800000000000004E-3</v>
      </c>
      <c r="S162" s="168">
        <v>0</v>
      </c>
      <c r="T162" s="169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70" t="s">
        <v>185</v>
      </c>
      <c r="AT162" s="170" t="s">
        <v>182</v>
      </c>
      <c r="AU162" s="170" t="s">
        <v>147</v>
      </c>
      <c r="AY162" s="15" t="s">
        <v>139</v>
      </c>
      <c r="BE162" s="171">
        <f t="shared" si="14"/>
        <v>0</v>
      </c>
      <c r="BF162" s="171">
        <f t="shared" si="15"/>
        <v>0</v>
      </c>
      <c r="BG162" s="171">
        <f t="shared" si="16"/>
        <v>0</v>
      </c>
      <c r="BH162" s="171">
        <f t="shared" si="17"/>
        <v>0</v>
      </c>
      <c r="BI162" s="171">
        <f t="shared" si="18"/>
        <v>0</v>
      </c>
      <c r="BJ162" s="15" t="s">
        <v>147</v>
      </c>
      <c r="BK162" s="171">
        <f t="shared" si="19"/>
        <v>0</v>
      </c>
      <c r="BL162" s="15" t="s">
        <v>179</v>
      </c>
      <c r="BM162" s="170" t="s">
        <v>285</v>
      </c>
    </row>
    <row r="163" spans="1:65" s="2" customFormat="1" ht="16.5" customHeight="1">
      <c r="A163" s="28"/>
      <c r="B163" s="157"/>
      <c r="C163" s="158" t="s">
        <v>286</v>
      </c>
      <c r="D163" s="158" t="s">
        <v>142</v>
      </c>
      <c r="E163" s="159" t="s">
        <v>287</v>
      </c>
      <c r="F163" s="160" t="s">
        <v>288</v>
      </c>
      <c r="G163" s="161" t="s">
        <v>145</v>
      </c>
      <c r="H163" s="162">
        <v>2</v>
      </c>
      <c r="I163" s="163"/>
      <c r="J163" s="164">
        <f t="shared" si="10"/>
        <v>0</v>
      </c>
      <c r="K163" s="165"/>
      <c r="L163" s="29"/>
      <c r="M163" s="166" t="s">
        <v>1</v>
      </c>
      <c r="N163" s="167" t="s">
        <v>39</v>
      </c>
      <c r="O163" s="54"/>
      <c r="P163" s="168">
        <f t="shared" si="11"/>
        <v>0</v>
      </c>
      <c r="Q163" s="168">
        <v>0</v>
      </c>
      <c r="R163" s="168">
        <f t="shared" si="12"/>
        <v>0</v>
      </c>
      <c r="S163" s="168">
        <v>0</v>
      </c>
      <c r="T163" s="169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70" t="s">
        <v>179</v>
      </c>
      <c r="AT163" s="170" t="s">
        <v>142</v>
      </c>
      <c r="AU163" s="170" t="s">
        <v>147</v>
      </c>
      <c r="AY163" s="15" t="s">
        <v>139</v>
      </c>
      <c r="BE163" s="171">
        <f t="shared" si="14"/>
        <v>0</v>
      </c>
      <c r="BF163" s="171">
        <f t="shared" si="15"/>
        <v>0</v>
      </c>
      <c r="BG163" s="171">
        <f t="shared" si="16"/>
        <v>0</v>
      </c>
      <c r="BH163" s="171">
        <f t="shared" si="17"/>
        <v>0</v>
      </c>
      <c r="BI163" s="171">
        <f t="shared" si="18"/>
        <v>0</v>
      </c>
      <c r="BJ163" s="15" t="s">
        <v>147</v>
      </c>
      <c r="BK163" s="171">
        <f t="shared" si="19"/>
        <v>0</v>
      </c>
      <c r="BL163" s="15" t="s">
        <v>179</v>
      </c>
      <c r="BM163" s="170" t="s">
        <v>289</v>
      </c>
    </row>
    <row r="164" spans="1:65" s="2" customFormat="1" ht="16.5" customHeight="1">
      <c r="A164" s="28"/>
      <c r="B164" s="157"/>
      <c r="C164" s="181" t="s">
        <v>290</v>
      </c>
      <c r="D164" s="181" t="s">
        <v>182</v>
      </c>
      <c r="E164" s="182" t="s">
        <v>291</v>
      </c>
      <c r="F164" s="183" t="s">
        <v>292</v>
      </c>
      <c r="G164" s="184" t="s">
        <v>145</v>
      </c>
      <c r="H164" s="185">
        <v>1</v>
      </c>
      <c r="I164" s="186"/>
      <c r="J164" s="187">
        <f t="shared" si="10"/>
        <v>0</v>
      </c>
      <c r="K164" s="188"/>
      <c r="L164" s="189"/>
      <c r="M164" s="190" t="s">
        <v>1</v>
      </c>
      <c r="N164" s="191" t="s">
        <v>39</v>
      </c>
      <c r="O164" s="54"/>
      <c r="P164" s="168">
        <f t="shared" si="11"/>
        <v>0</v>
      </c>
      <c r="Q164" s="168">
        <v>1E-3</v>
      </c>
      <c r="R164" s="168">
        <f t="shared" si="12"/>
        <v>1E-3</v>
      </c>
      <c r="S164" s="168">
        <v>0</v>
      </c>
      <c r="T164" s="169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70" t="s">
        <v>185</v>
      </c>
      <c r="AT164" s="170" t="s">
        <v>182</v>
      </c>
      <c r="AU164" s="170" t="s">
        <v>147</v>
      </c>
      <c r="AY164" s="15" t="s">
        <v>139</v>
      </c>
      <c r="BE164" s="171">
        <f t="shared" si="14"/>
        <v>0</v>
      </c>
      <c r="BF164" s="171">
        <f t="shared" si="15"/>
        <v>0</v>
      </c>
      <c r="BG164" s="171">
        <f t="shared" si="16"/>
        <v>0</v>
      </c>
      <c r="BH164" s="171">
        <f t="shared" si="17"/>
        <v>0</v>
      </c>
      <c r="BI164" s="171">
        <f t="shared" si="18"/>
        <v>0</v>
      </c>
      <c r="BJ164" s="15" t="s">
        <v>147</v>
      </c>
      <c r="BK164" s="171">
        <f t="shared" si="19"/>
        <v>0</v>
      </c>
      <c r="BL164" s="15" t="s">
        <v>179</v>
      </c>
      <c r="BM164" s="170" t="s">
        <v>293</v>
      </c>
    </row>
    <row r="165" spans="1:65" s="2" customFormat="1" ht="16.5" customHeight="1">
      <c r="A165" s="28"/>
      <c r="B165" s="157"/>
      <c r="C165" s="181" t="s">
        <v>294</v>
      </c>
      <c r="D165" s="181" t="s">
        <v>182</v>
      </c>
      <c r="E165" s="182" t="s">
        <v>295</v>
      </c>
      <c r="F165" s="183" t="s">
        <v>296</v>
      </c>
      <c r="G165" s="184" t="s">
        <v>297</v>
      </c>
      <c r="H165" s="185">
        <v>6</v>
      </c>
      <c r="I165" s="186"/>
      <c r="J165" s="187">
        <f t="shared" si="10"/>
        <v>0</v>
      </c>
      <c r="K165" s="188"/>
      <c r="L165" s="189"/>
      <c r="M165" s="190" t="s">
        <v>1</v>
      </c>
      <c r="N165" s="191" t="s">
        <v>39</v>
      </c>
      <c r="O165" s="54"/>
      <c r="P165" s="168">
        <f t="shared" si="11"/>
        <v>0</v>
      </c>
      <c r="Q165" s="168">
        <v>0</v>
      </c>
      <c r="R165" s="168">
        <f t="shared" si="12"/>
        <v>0</v>
      </c>
      <c r="S165" s="168">
        <v>0</v>
      </c>
      <c r="T165" s="169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70" t="s">
        <v>185</v>
      </c>
      <c r="AT165" s="170" t="s">
        <v>182</v>
      </c>
      <c r="AU165" s="170" t="s">
        <v>147</v>
      </c>
      <c r="AY165" s="15" t="s">
        <v>139</v>
      </c>
      <c r="BE165" s="171">
        <f t="shared" si="14"/>
        <v>0</v>
      </c>
      <c r="BF165" s="171">
        <f t="shared" si="15"/>
        <v>0</v>
      </c>
      <c r="BG165" s="171">
        <f t="shared" si="16"/>
        <v>0</v>
      </c>
      <c r="BH165" s="171">
        <f t="shared" si="17"/>
        <v>0</v>
      </c>
      <c r="BI165" s="171">
        <f t="shared" si="18"/>
        <v>0</v>
      </c>
      <c r="BJ165" s="15" t="s">
        <v>147</v>
      </c>
      <c r="BK165" s="171">
        <f t="shared" si="19"/>
        <v>0</v>
      </c>
      <c r="BL165" s="15" t="s">
        <v>179</v>
      </c>
      <c r="BM165" s="170" t="s">
        <v>298</v>
      </c>
    </row>
    <row r="166" spans="1:65" s="2" customFormat="1" ht="16.5" customHeight="1">
      <c r="A166" s="28"/>
      <c r="B166" s="157"/>
      <c r="C166" s="181" t="s">
        <v>299</v>
      </c>
      <c r="D166" s="181" t="s">
        <v>182</v>
      </c>
      <c r="E166" s="182" t="s">
        <v>300</v>
      </c>
      <c r="F166" s="183" t="s">
        <v>301</v>
      </c>
      <c r="G166" s="184" t="s">
        <v>178</v>
      </c>
      <c r="H166" s="185">
        <v>100</v>
      </c>
      <c r="I166" s="186"/>
      <c r="J166" s="187">
        <f t="shared" si="10"/>
        <v>0</v>
      </c>
      <c r="K166" s="188"/>
      <c r="L166" s="189"/>
      <c r="M166" s="190" t="s">
        <v>1</v>
      </c>
      <c r="N166" s="191" t="s">
        <v>39</v>
      </c>
      <c r="O166" s="54"/>
      <c r="P166" s="168">
        <f t="shared" si="11"/>
        <v>0</v>
      </c>
      <c r="Q166" s="168">
        <v>0</v>
      </c>
      <c r="R166" s="168">
        <f t="shared" si="12"/>
        <v>0</v>
      </c>
      <c r="S166" s="168">
        <v>0</v>
      </c>
      <c r="T166" s="169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70" t="s">
        <v>185</v>
      </c>
      <c r="AT166" s="170" t="s">
        <v>182</v>
      </c>
      <c r="AU166" s="170" t="s">
        <v>147</v>
      </c>
      <c r="AY166" s="15" t="s">
        <v>139</v>
      </c>
      <c r="BE166" s="171">
        <f t="shared" si="14"/>
        <v>0</v>
      </c>
      <c r="BF166" s="171">
        <f t="shared" si="15"/>
        <v>0</v>
      </c>
      <c r="BG166" s="171">
        <f t="shared" si="16"/>
        <v>0</v>
      </c>
      <c r="BH166" s="171">
        <f t="shared" si="17"/>
        <v>0</v>
      </c>
      <c r="BI166" s="171">
        <f t="shared" si="18"/>
        <v>0</v>
      </c>
      <c r="BJ166" s="15" t="s">
        <v>147</v>
      </c>
      <c r="BK166" s="171">
        <f t="shared" si="19"/>
        <v>0</v>
      </c>
      <c r="BL166" s="15" t="s">
        <v>179</v>
      </c>
      <c r="BM166" s="170" t="s">
        <v>302</v>
      </c>
    </row>
    <row r="167" spans="1:65" s="2" customFormat="1" ht="16.5" customHeight="1">
      <c r="A167" s="28"/>
      <c r="B167" s="157"/>
      <c r="C167" s="158" t="s">
        <v>303</v>
      </c>
      <c r="D167" s="158" t="s">
        <v>142</v>
      </c>
      <c r="E167" s="159" t="s">
        <v>304</v>
      </c>
      <c r="F167" s="160" t="s">
        <v>305</v>
      </c>
      <c r="G167" s="161" t="s">
        <v>213</v>
      </c>
      <c r="H167" s="192"/>
      <c r="I167" s="163"/>
      <c r="J167" s="164">
        <f t="shared" si="10"/>
        <v>0</v>
      </c>
      <c r="K167" s="165"/>
      <c r="L167" s="29"/>
      <c r="M167" s="166" t="s">
        <v>1</v>
      </c>
      <c r="N167" s="167" t="s">
        <v>39</v>
      </c>
      <c r="O167" s="54"/>
      <c r="P167" s="168">
        <f t="shared" si="11"/>
        <v>0</v>
      </c>
      <c r="Q167" s="168">
        <v>0</v>
      </c>
      <c r="R167" s="168">
        <f t="shared" si="12"/>
        <v>0</v>
      </c>
      <c r="S167" s="168">
        <v>0</v>
      </c>
      <c r="T167" s="169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70" t="s">
        <v>179</v>
      </c>
      <c r="AT167" s="170" t="s">
        <v>142</v>
      </c>
      <c r="AU167" s="170" t="s">
        <v>147</v>
      </c>
      <c r="AY167" s="15" t="s">
        <v>139</v>
      </c>
      <c r="BE167" s="171">
        <f t="shared" si="14"/>
        <v>0</v>
      </c>
      <c r="BF167" s="171">
        <f t="shared" si="15"/>
        <v>0</v>
      </c>
      <c r="BG167" s="171">
        <f t="shared" si="16"/>
        <v>0</v>
      </c>
      <c r="BH167" s="171">
        <f t="shared" si="17"/>
        <v>0</v>
      </c>
      <c r="BI167" s="171">
        <f t="shared" si="18"/>
        <v>0</v>
      </c>
      <c r="BJ167" s="15" t="s">
        <v>147</v>
      </c>
      <c r="BK167" s="171">
        <f t="shared" si="19"/>
        <v>0</v>
      </c>
      <c r="BL167" s="15" t="s">
        <v>179</v>
      </c>
      <c r="BM167" s="170" t="s">
        <v>306</v>
      </c>
    </row>
    <row r="168" spans="1:65" s="12" customFormat="1" ht="25.9" customHeight="1">
      <c r="B168" s="144"/>
      <c r="D168" s="145" t="s">
        <v>72</v>
      </c>
      <c r="E168" s="146" t="s">
        <v>307</v>
      </c>
      <c r="F168" s="146" t="s">
        <v>308</v>
      </c>
      <c r="I168" s="147"/>
      <c r="J168" s="148">
        <f>BK168</f>
        <v>0</v>
      </c>
      <c r="L168" s="144"/>
      <c r="M168" s="149"/>
      <c r="N168" s="150"/>
      <c r="O168" s="150"/>
      <c r="P168" s="151">
        <f>P169</f>
        <v>0</v>
      </c>
      <c r="Q168" s="150"/>
      <c r="R168" s="151">
        <f>R169</f>
        <v>0</v>
      </c>
      <c r="S168" s="150"/>
      <c r="T168" s="152">
        <f>T169</f>
        <v>0</v>
      </c>
      <c r="AR168" s="145" t="s">
        <v>146</v>
      </c>
      <c r="AT168" s="153" t="s">
        <v>72</v>
      </c>
      <c r="AU168" s="153" t="s">
        <v>73</v>
      </c>
      <c r="AY168" s="145" t="s">
        <v>139</v>
      </c>
      <c r="BK168" s="154">
        <f>BK169</f>
        <v>0</v>
      </c>
    </row>
    <row r="169" spans="1:65" s="2" customFormat="1" ht="24" customHeight="1">
      <c r="A169" s="28"/>
      <c r="B169" s="157"/>
      <c r="C169" s="158" t="s">
        <v>309</v>
      </c>
      <c r="D169" s="158" t="s">
        <v>142</v>
      </c>
      <c r="E169" s="159" t="s">
        <v>310</v>
      </c>
      <c r="F169" s="160" t="s">
        <v>311</v>
      </c>
      <c r="G169" s="161" t="s">
        <v>312</v>
      </c>
      <c r="H169" s="162">
        <v>15</v>
      </c>
      <c r="I169" s="163"/>
      <c r="J169" s="164">
        <f>ROUND(I169*H169,2)</f>
        <v>0</v>
      </c>
      <c r="K169" s="165"/>
      <c r="L169" s="29"/>
      <c r="M169" s="193" t="s">
        <v>1</v>
      </c>
      <c r="N169" s="194" t="s">
        <v>39</v>
      </c>
      <c r="O169" s="195"/>
      <c r="P169" s="196">
        <f>O169*H169</f>
        <v>0</v>
      </c>
      <c r="Q169" s="196">
        <v>0</v>
      </c>
      <c r="R169" s="196">
        <f>Q169*H169</f>
        <v>0</v>
      </c>
      <c r="S169" s="196">
        <v>0</v>
      </c>
      <c r="T169" s="197">
        <f>S169*H169</f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70" t="s">
        <v>313</v>
      </c>
      <c r="AT169" s="170" t="s">
        <v>142</v>
      </c>
      <c r="AU169" s="170" t="s">
        <v>81</v>
      </c>
      <c r="AY169" s="15" t="s">
        <v>139</v>
      </c>
      <c r="BE169" s="171">
        <f>IF(N169="základná",J169,0)</f>
        <v>0</v>
      </c>
      <c r="BF169" s="171">
        <f>IF(N169="znížená",J169,0)</f>
        <v>0</v>
      </c>
      <c r="BG169" s="171">
        <f>IF(N169="zákl. prenesená",J169,0)</f>
        <v>0</v>
      </c>
      <c r="BH169" s="171">
        <f>IF(N169="zníž. prenesená",J169,0)</f>
        <v>0</v>
      </c>
      <c r="BI169" s="171">
        <f>IF(N169="nulová",J169,0)</f>
        <v>0</v>
      </c>
      <c r="BJ169" s="15" t="s">
        <v>147</v>
      </c>
      <c r="BK169" s="171">
        <f>ROUND(I169*H169,2)</f>
        <v>0</v>
      </c>
      <c r="BL169" s="15" t="s">
        <v>313</v>
      </c>
      <c r="BM169" s="170" t="s">
        <v>314</v>
      </c>
    </row>
    <row r="170" spans="1:65" s="2" customFormat="1" ht="7" customHeight="1">
      <c r="A170" s="28"/>
      <c r="B170" s="43"/>
      <c r="C170" s="44"/>
      <c r="D170" s="44"/>
      <c r="E170" s="44"/>
      <c r="F170" s="44"/>
      <c r="G170" s="44"/>
      <c r="H170" s="44"/>
      <c r="I170" s="116"/>
      <c r="J170" s="44"/>
      <c r="K170" s="44"/>
      <c r="L170" s="29"/>
      <c r="M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</row>
  </sheetData>
  <autoFilter ref="C121:K169" xr:uid="{00000000-0009-0000-0000-000001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54"/>
  <sheetViews>
    <sheetView showGridLines="0" topLeftCell="A121" workbookViewId="0">
      <selection activeCell="F14" sqref="F14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100.77734375" style="1" customWidth="1"/>
    <col min="7" max="7" width="7" style="1" customWidth="1"/>
    <col min="8" max="8" width="11.44140625" style="1" customWidth="1"/>
    <col min="9" max="9" width="20.109375" style="89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89"/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5" t="s">
        <v>85</v>
      </c>
    </row>
    <row r="3" spans="1:46" s="1" customFormat="1" ht="7" customHeight="1">
      <c r="B3" s="16"/>
      <c r="C3" s="17"/>
      <c r="D3" s="17"/>
      <c r="E3" s="17"/>
      <c r="F3" s="17"/>
      <c r="G3" s="17"/>
      <c r="H3" s="17"/>
      <c r="I3" s="90"/>
      <c r="J3" s="17"/>
      <c r="K3" s="17"/>
      <c r="L3" s="18"/>
      <c r="AT3" s="15" t="s">
        <v>73</v>
      </c>
    </row>
    <row r="4" spans="1:46" s="1" customFormat="1" ht="25" customHeight="1">
      <c r="B4" s="18"/>
      <c r="D4" s="19" t="s">
        <v>110</v>
      </c>
      <c r="I4" s="89"/>
      <c r="L4" s="18"/>
      <c r="M4" s="91" t="s">
        <v>9</v>
      </c>
      <c r="AT4" s="15" t="s">
        <v>3</v>
      </c>
    </row>
    <row r="5" spans="1:46" s="1" customFormat="1" ht="7" customHeight="1">
      <c r="B5" s="18"/>
      <c r="I5" s="89"/>
      <c r="L5" s="18"/>
    </row>
    <row r="6" spans="1:46" s="1" customFormat="1" ht="12" customHeight="1">
      <c r="B6" s="18"/>
      <c r="D6" s="25" t="s">
        <v>15</v>
      </c>
      <c r="I6" s="89"/>
      <c r="L6" s="18"/>
    </row>
    <row r="7" spans="1:46" s="1" customFormat="1" ht="16.5" customHeight="1">
      <c r="B7" s="18"/>
      <c r="E7" s="250" t="str">
        <f>'Rekapitulácia stavby'!K6</f>
        <v>Výstavba zariadení využivajúcich OEZ v prevédzkach COOP Jednota Námestovo</v>
      </c>
      <c r="F7" s="251"/>
      <c r="G7" s="251"/>
      <c r="H7" s="251"/>
      <c r="I7" s="89"/>
      <c r="L7" s="18"/>
    </row>
    <row r="8" spans="1:46" s="2" customFormat="1" ht="12" customHeight="1">
      <c r="A8" s="28"/>
      <c r="B8" s="29"/>
      <c r="C8" s="28"/>
      <c r="D8" s="25" t="s">
        <v>111</v>
      </c>
      <c r="E8" s="28"/>
      <c r="F8" s="28"/>
      <c r="G8" s="28"/>
      <c r="H8" s="28"/>
      <c r="I8" s="92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35" t="s">
        <v>315</v>
      </c>
      <c r="F9" s="249"/>
      <c r="G9" s="249"/>
      <c r="H9" s="249"/>
      <c r="I9" s="92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92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17</v>
      </c>
      <c r="E11" s="28"/>
      <c r="F11" s="23" t="s">
        <v>1</v>
      </c>
      <c r="G11" s="28"/>
      <c r="H11" s="28"/>
      <c r="I11" s="93" t="s">
        <v>18</v>
      </c>
      <c r="J11" s="23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07"/>
      <c r="C12" s="203"/>
      <c r="D12" s="200" t="s">
        <v>19</v>
      </c>
      <c r="E12" s="203"/>
      <c r="F12" s="199" t="s">
        <v>113</v>
      </c>
      <c r="G12" s="203"/>
      <c r="H12" s="203"/>
      <c r="I12" s="205" t="s">
        <v>21</v>
      </c>
      <c r="J12" s="206"/>
      <c r="K12" s="203"/>
      <c r="L12" s="208"/>
      <c r="M12" s="209"/>
      <c r="N12" s="209"/>
      <c r="O12" s="209"/>
      <c r="P12" s="209"/>
      <c r="Q12" s="209"/>
      <c r="R12" s="209"/>
      <c r="S12" s="203"/>
      <c r="T12" s="203"/>
      <c r="U12" s="203"/>
      <c r="V12" s="203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07"/>
      <c r="C13" s="203"/>
      <c r="D13" s="203"/>
      <c r="E13" s="203"/>
      <c r="F13" s="203"/>
      <c r="G13" s="203"/>
      <c r="H13" s="203"/>
      <c r="I13" s="204"/>
      <c r="J13" s="203"/>
      <c r="K13" s="203"/>
      <c r="L13" s="208"/>
      <c r="M13" s="209"/>
      <c r="N13" s="209"/>
      <c r="O13" s="209"/>
      <c r="P13" s="209"/>
      <c r="Q13" s="209"/>
      <c r="R13" s="209"/>
      <c r="S13" s="203"/>
      <c r="T13" s="203"/>
      <c r="U13" s="203"/>
      <c r="V13" s="203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07"/>
      <c r="C14" s="203"/>
      <c r="D14" s="200" t="s">
        <v>22</v>
      </c>
      <c r="E14" s="203"/>
      <c r="F14" s="203"/>
      <c r="G14" s="203"/>
      <c r="H14" s="203"/>
      <c r="I14" s="205" t="s">
        <v>23</v>
      </c>
      <c r="J14" s="199"/>
      <c r="K14" s="203"/>
      <c r="L14" s="208"/>
      <c r="M14" s="209"/>
      <c r="N14" s="209"/>
      <c r="O14" s="209"/>
      <c r="P14" s="209"/>
      <c r="Q14" s="209"/>
      <c r="R14" s="209"/>
      <c r="S14" s="203"/>
      <c r="T14" s="203"/>
      <c r="U14" s="203"/>
      <c r="V14" s="203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07"/>
      <c r="C15" s="203"/>
      <c r="D15" s="203"/>
      <c r="E15" s="199" t="s">
        <v>24</v>
      </c>
      <c r="F15" s="203"/>
      <c r="G15" s="203"/>
      <c r="H15" s="203"/>
      <c r="I15" s="205" t="s">
        <v>25</v>
      </c>
      <c r="J15" s="199"/>
      <c r="K15" s="203"/>
      <c r="L15" s="208"/>
      <c r="M15" s="209"/>
      <c r="N15" s="209"/>
      <c r="O15" s="209"/>
      <c r="P15" s="209"/>
      <c r="Q15" s="209"/>
      <c r="R15" s="209"/>
      <c r="S15" s="203"/>
      <c r="T15" s="203"/>
      <c r="U15" s="203"/>
      <c r="V15" s="203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7" customHeight="1">
      <c r="A16" s="28"/>
      <c r="B16" s="207"/>
      <c r="C16" s="203"/>
      <c r="D16" s="203"/>
      <c r="E16" s="203"/>
      <c r="F16" s="203"/>
      <c r="G16" s="203"/>
      <c r="H16" s="203"/>
      <c r="I16" s="204"/>
      <c r="J16" s="203"/>
      <c r="K16" s="203"/>
      <c r="L16" s="208"/>
      <c r="M16" s="209"/>
      <c r="N16" s="209"/>
      <c r="O16" s="209"/>
      <c r="P16" s="209"/>
      <c r="Q16" s="209"/>
      <c r="R16" s="209"/>
      <c r="S16" s="203"/>
      <c r="T16" s="203"/>
      <c r="U16" s="203"/>
      <c r="V16" s="203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07"/>
      <c r="C17" s="203"/>
      <c r="D17" s="200" t="s">
        <v>26</v>
      </c>
      <c r="E17" s="203"/>
      <c r="F17" s="203"/>
      <c r="G17" s="203"/>
      <c r="H17" s="203"/>
      <c r="I17" s="205" t="s">
        <v>23</v>
      </c>
      <c r="J17" s="201"/>
      <c r="K17" s="203"/>
      <c r="L17" s="208"/>
      <c r="M17" s="209"/>
      <c r="N17" s="209"/>
      <c r="O17" s="209"/>
      <c r="P17" s="209"/>
      <c r="Q17" s="209"/>
      <c r="R17" s="209"/>
      <c r="S17" s="203"/>
      <c r="T17" s="203"/>
      <c r="U17" s="203"/>
      <c r="V17" s="203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07"/>
      <c r="C18" s="203"/>
      <c r="D18" s="203"/>
      <c r="E18" s="254"/>
      <c r="F18" s="255"/>
      <c r="G18" s="255"/>
      <c r="H18" s="255"/>
      <c r="I18" s="205" t="s">
        <v>25</v>
      </c>
      <c r="J18" s="201"/>
      <c r="K18" s="203"/>
      <c r="L18" s="208"/>
      <c r="M18" s="209"/>
      <c r="N18" s="209"/>
      <c r="O18" s="209"/>
      <c r="P18" s="209"/>
      <c r="Q18" s="209"/>
      <c r="R18" s="209"/>
      <c r="S18" s="203"/>
      <c r="T18" s="203"/>
      <c r="U18" s="203"/>
      <c r="V18" s="203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7" customHeight="1">
      <c r="A19" s="28"/>
      <c r="B19" s="29"/>
      <c r="C19" s="28"/>
      <c r="D19" s="28"/>
      <c r="E19" s="28"/>
      <c r="F19" s="28"/>
      <c r="G19" s="28"/>
      <c r="H19" s="28"/>
      <c r="I19" s="92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93" t="s">
        <v>23</v>
      </c>
      <c r="J20" s="23" t="str">
        <f>IF('Rekapitulácia stavby'!AN16="","",'Rekapitulácia stavby'!AN16)</f>
        <v/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tr">
        <f>IF('Rekapitulácia stavby'!E17="","",'Rekapitulácia stavby'!E17)</f>
        <v xml:space="preserve">Entepro, s.r.o., 027 53 Istewbné č. 278 </v>
      </c>
      <c r="F21" s="28"/>
      <c r="G21" s="28"/>
      <c r="H21" s="28"/>
      <c r="I21" s="93" t="s">
        <v>25</v>
      </c>
      <c r="J21" s="23" t="str">
        <f>IF('Rekapitulácia stavby'!AN17="","",'Rekapitulácia stavby'!AN17)</f>
        <v/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7" customHeight="1">
      <c r="A22" s="28"/>
      <c r="B22" s="29"/>
      <c r="C22" s="28"/>
      <c r="D22" s="28"/>
      <c r="E22" s="28"/>
      <c r="F22" s="28"/>
      <c r="G22" s="28"/>
      <c r="H22" s="28"/>
      <c r="I22" s="92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30</v>
      </c>
      <c r="E23" s="28"/>
      <c r="F23" s="28"/>
      <c r="G23" s="28"/>
      <c r="H23" s="28"/>
      <c r="I23" s="93" t="s">
        <v>23</v>
      </c>
      <c r="J23" s="23" t="s">
        <v>1</v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">
        <v>316</v>
      </c>
      <c r="F24" s="28"/>
      <c r="G24" s="28"/>
      <c r="H24" s="28"/>
      <c r="I24" s="93" t="s">
        <v>25</v>
      </c>
      <c r="J24" s="23" t="s">
        <v>1</v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7" customHeight="1">
      <c r="A25" s="28"/>
      <c r="B25" s="29"/>
      <c r="C25" s="28"/>
      <c r="D25" s="28"/>
      <c r="E25" s="28"/>
      <c r="F25" s="28"/>
      <c r="G25" s="28"/>
      <c r="H25" s="28"/>
      <c r="I25" s="92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92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42" t="s">
        <v>1</v>
      </c>
      <c r="F27" s="242"/>
      <c r="G27" s="242"/>
      <c r="H27" s="242"/>
      <c r="I27" s="96"/>
      <c r="J27" s="94"/>
      <c r="K27" s="94"/>
      <c r="L27" s="97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7" customHeight="1">
      <c r="A28" s="28"/>
      <c r="B28" s="29"/>
      <c r="C28" s="28"/>
      <c r="D28" s="28"/>
      <c r="E28" s="28"/>
      <c r="F28" s="28"/>
      <c r="G28" s="28"/>
      <c r="H28" s="28"/>
      <c r="I28" s="92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7" customHeight="1">
      <c r="A29" s="28"/>
      <c r="B29" s="29"/>
      <c r="C29" s="28"/>
      <c r="D29" s="62"/>
      <c r="E29" s="62"/>
      <c r="F29" s="62"/>
      <c r="G29" s="62"/>
      <c r="H29" s="62"/>
      <c r="I29" s="98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4" customHeight="1">
      <c r="A30" s="28"/>
      <c r="B30" s="29"/>
      <c r="C30" s="28"/>
      <c r="D30" s="99" t="s">
        <v>33</v>
      </c>
      <c r="E30" s="28"/>
      <c r="F30" s="28"/>
      <c r="G30" s="28"/>
      <c r="H30" s="28"/>
      <c r="I30" s="92"/>
      <c r="J30" s="67">
        <f>ROUND(J119,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7" customHeight="1">
      <c r="A31" s="28"/>
      <c r="B31" s="29"/>
      <c r="C31" s="28"/>
      <c r="D31" s="62"/>
      <c r="E31" s="62"/>
      <c r="F31" s="62"/>
      <c r="G31" s="62"/>
      <c r="H31" s="62"/>
      <c r="I31" s="98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5" customHeight="1">
      <c r="A32" s="28"/>
      <c r="B32" s="29"/>
      <c r="C32" s="28"/>
      <c r="D32" s="28"/>
      <c r="E32" s="28"/>
      <c r="F32" s="32" t="s">
        <v>35</v>
      </c>
      <c r="G32" s="28"/>
      <c r="H32" s="28"/>
      <c r="I32" s="100" t="s">
        <v>34</v>
      </c>
      <c r="J32" s="32" t="s">
        <v>36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5" customHeight="1">
      <c r="A33" s="28"/>
      <c r="B33" s="29"/>
      <c r="C33" s="28"/>
      <c r="D33" s="101" t="s">
        <v>37</v>
      </c>
      <c r="E33" s="25" t="s">
        <v>38</v>
      </c>
      <c r="F33" s="102">
        <f>ROUND((SUM(BE119:BE153)),  2)</f>
        <v>0</v>
      </c>
      <c r="G33" s="28"/>
      <c r="H33" s="28"/>
      <c r="I33" s="103">
        <v>0.2</v>
      </c>
      <c r="J33" s="102">
        <f>ROUND(((SUM(BE119:BE153))*I33),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5" customHeight="1">
      <c r="A34" s="28"/>
      <c r="B34" s="29"/>
      <c r="C34" s="28"/>
      <c r="D34" s="28"/>
      <c r="E34" s="25" t="s">
        <v>39</v>
      </c>
      <c r="F34" s="102">
        <f>ROUND((SUM(BF119:BF153)),  2)</f>
        <v>0</v>
      </c>
      <c r="G34" s="28"/>
      <c r="H34" s="28"/>
      <c r="I34" s="103">
        <v>0.2</v>
      </c>
      <c r="J34" s="102">
        <f>ROUND(((SUM(BF119:BF153))*I34),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5" hidden="1" customHeight="1">
      <c r="A35" s="28"/>
      <c r="B35" s="29"/>
      <c r="C35" s="28"/>
      <c r="D35" s="28"/>
      <c r="E35" s="25" t="s">
        <v>40</v>
      </c>
      <c r="F35" s="102">
        <f>ROUND((SUM(BG119:BG153)),  2)</f>
        <v>0</v>
      </c>
      <c r="G35" s="28"/>
      <c r="H35" s="28"/>
      <c r="I35" s="103">
        <v>0.2</v>
      </c>
      <c r="J35" s="102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5" hidden="1" customHeight="1">
      <c r="A36" s="28"/>
      <c r="B36" s="29"/>
      <c r="C36" s="28"/>
      <c r="D36" s="28"/>
      <c r="E36" s="25" t="s">
        <v>41</v>
      </c>
      <c r="F36" s="102">
        <f>ROUND((SUM(BH119:BH153)),  2)</f>
        <v>0</v>
      </c>
      <c r="G36" s="28"/>
      <c r="H36" s="28"/>
      <c r="I36" s="103">
        <v>0.2</v>
      </c>
      <c r="J36" s="102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5" hidden="1" customHeight="1">
      <c r="A37" s="28"/>
      <c r="B37" s="29"/>
      <c r="C37" s="28"/>
      <c r="D37" s="28"/>
      <c r="E37" s="25" t="s">
        <v>42</v>
      </c>
      <c r="F37" s="102">
        <f>ROUND((SUM(BI119:BI153)),  2)</f>
        <v>0</v>
      </c>
      <c r="G37" s="28"/>
      <c r="H37" s="28"/>
      <c r="I37" s="103">
        <v>0</v>
      </c>
      <c r="J37" s="102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7" customHeight="1">
      <c r="A38" s="28"/>
      <c r="B38" s="29"/>
      <c r="C38" s="28"/>
      <c r="D38" s="28"/>
      <c r="E38" s="28"/>
      <c r="F38" s="28"/>
      <c r="G38" s="28"/>
      <c r="H38" s="28"/>
      <c r="I38" s="92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4" customHeight="1">
      <c r="A39" s="28"/>
      <c r="B39" s="29"/>
      <c r="C39" s="104"/>
      <c r="D39" s="105" t="s">
        <v>43</v>
      </c>
      <c r="E39" s="56"/>
      <c r="F39" s="56"/>
      <c r="G39" s="106" t="s">
        <v>44</v>
      </c>
      <c r="H39" s="107" t="s">
        <v>45</v>
      </c>
      <c r="I39" s="108"/>
      <c r="J39" s="109">
        <f>SUM(J30:J37)</f>
        <v>0</v>
      </c>
      <c r="K39" s="110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5" customHeight="1">
      <c r="A40" s="28"/>
      <c r="B40" s="29"/>
      <c r="C40" s="28"/>
      <c r="D40" s="28"/>
      <c r="E40" s="28"/>
      <c r="F40" s="28"/>
      <c r="G40" s="28"/>
      <c r="H40" s="28"/>
      <c r="I40" s="92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5" customHeight="1">
      <c r="B41" s="18"/>
      <c r="I41" s="89"/>
      <c r="L41" s="18"/>
    </row>
    <row r="42" spans="1:31" s="1" customFormat="1" ht="14.5" customHeight="1">
      <c r="B42" s="18"/>
      <c r="I42" s="89"/>
      <c r="L42" s="18"/>
    </row>
    <row r="43" spans="1:31" s="1" customFormat="1" ht="14.5" customHeight="1">
      <c r="B43" s="18"/>
      <c r="I43" s="89"/>
      <c r="L43" s="18"/>
    </row>
    <row r="44" spans="1:31" s="1" customFormat="1" ht="14.5" customHeight="1">
      <c r="B44" s="18"/>
      <c r="I44" s="89"/>
      <c r="L44" s="18"/>
    </row>
    <row r="45" spans="1:31" s="1" customFormat="1" ht="14.5" customHeight="1">
      <c r="B45" s="18"/>
      <c r="I45" s="89"/>
      <c r="L45" s="18"/>
    </row>
    <row r="46" spans="1:31" s="1" customFormat="1" ht="14.5" customHeight="1">
      <c r="B46" s="18"/>
      <c r="I46" s="89"/>
      <c r="L46" s="18"/>
    </row>
    <row r="47" spans="1:31" s="1" customFormat="1" ht="14.5" customHeight="1">
      <c r="B47" s="18"/>
      <c r="I47" s="89"/>
      <c r="L47" s="18"/>
    </row>
    <row r="48" spans="1:31" s="1" customFormat="1" ht="14.5" customHeight="1">
      <c r="B48" s="18"/>
      <c r="I48" s="89"/>
      <c r="L48" s="18"/>
    </row>
    <row r="49" spans="1:31" s="1" customFormat="1" ht="14.5" customHeight="1">
      <c r="B49" s="18"/>
      <c r="I49" s="89"/>
      <c r="L49" s="18"/>
    </row>
    <row r="50" spans="1:31" s="2" customFormat="1" ht="14.5" customHeight="1">
      <c r="B50" s="38"/>
      <c r="D50" s="39" t="s">
        <v>46</v>
      </c>
      <c r="E50" s="40"/>
      <c r="F50" s="40"/>
      <c r="G50" s="39" t="s">
        <v>47</v>
      </c>
      <c r="H50" s="40"/>
      <c r="I50" s="111"/>
      <c r="J50" s="40"/>
      <c r="K50" s="40"/>
      <c r="L50" s="38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5">
      <c r="A61" s="28"/>
      <c r="B61" s="29"/>
      <c r="C61" s="28"/>
      <c r="D61" s="41" t="s">
        <v>48</v>
      </c>
      <c r="E61" s="31"/>
      <c r="F61" s="112" t="s">
        <v>49</v>
      </c>
      <c r="G61" s="41" t="s">
        <v>48</v>
      </c>
      <c r="H61" s="31"/>
      <c r="I61" s="113"/>
      <c r="J61" s="114" t="s">
        <v>49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">
      <c r="A65" s="28"/>
      <c r="B65" s="29"/>
      <c r="C65" s="28"/>
      <c r="D65" s="39" t="s">
        <v>50</v>
      </c>
      <c r="E65" s="42"/>
      <c r="F65" s="42"/>
      <c r="G65" s="39" t="s">
        <v>51</v>
      </c>
      <c r="H65" s="42"/>
      <c r="I65" s="115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5">
      <c r="A76" s="28"/>
      <c r="B76" s="29"/>
      <c r="C76" s="28"/>
      <c r="D76" s="41" t="s">
        <v>48</v>
      </c>
      <c r="E76" s="31"/>
      <c r="F76" s="112" t="s">
        <v>49</v>
      </c>
      <c r="G76" s="41" t="s">
        <v>48</v>
      </c>
      <c r="H76" s="31"/>
      <c r="I76" s="113"/>
      <c r="J76" s="114" t="s">
        <v>49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5" customHeight="1">
      <c r="A77" s="28"/>
      <c r="B77" s="43"/>
      <c r="C77" s="44"/>
      <c r="D77" s="44"/>
      <c r="E77" s="44"/>
      <c r="F77" s="44"/>
      <c r="G77" s="44"/>
      <c r="H77" s="44"/>
      <c r="I77" s="116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7" customHeight="1">
      <c r="A81" s="28"/>
      <c r="B81" s="45"/>
      <c r="C81" s="46"/>
      <c r="D81" s="46"/>
      <c r="E81" s="46"/>
      <c r="F81" s="46"/>
      <c r="G81" s="46"/>
      <c r="H81" s="46"/>
      <c r="I81" s="117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5" customHeight="1">
      <c r="A82" s="28"/>
      <c r="B82" s="29"/>
      <c r="C82" s="19" t="s">
        <v>114</v>
      </c>
      <c r="D82" s="28"/>
      <c r="E82" s="28"/>
      <c r="F82" s="28"/>
      <c r="G82" s="28"/>
      <c r="H82" s="28"/>
      <c r="I82" s="92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7" customHeight="1">
      <c r="A83" s="28"/>
      <c r="B83" s="29"/>
      <c r="C83" s="28"/>
      <c r="D83" s="28"/>
      <c r="E83" s="28"/>
      <c r="F83" s="28"/>
      <c r="G83" s="28"/>
      <c r="H83" s="28"/>
      <c r="I83" s="92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15</v>
      </c>
      <c r="D84" s="28"/>
      <c r="E84" s="28"/>
      <c r="F84" s="28"/>
      <c r="G84" s="28"/>
      <c r="H84" s="28"/>
      <c r="I84" s="92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50" t="str">
        <f>E7</f>
        <v>Výstavba zariadení využivajúcich OEZ v prevédzkach COOP Jednota Námestovo</v>
      </c>
      <c r="F85" s="251"/>
      <c r="G85" s="251"/>
      <c r="H85" s="251"/>
      <c r="I85" s="92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111</v>
      </c>
      <c r="D86" s="28"/>
      <c r="E86" s="28"/>
      <c r="F86" s="28"/>
      <c r="G86" s="28"/>
      <c r="H86" s="28"/>
      <c r="I86" s="92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35" t="str">
        <f>E9</f>
        <v>SO1.2 - SO1.2 COOP Lokca 3-61 Elektroinštalácia a MaR</v>
      </c>
      <c r="F87" s="249"/>
      <c r="G87" s="249"/>
      <c r="H87" s="249"/>
      <c r="I87" s="92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7" customHeight="1">
      <c r="A88" s="28"/>
      <c r="B88" s="29"/>
      <c r="C88" s="28"/>
      <c r="D88" s="28"/>
      <c r="E88" s="28"/>
      <c r="F88" s="28"/>
      <c r="G88" s="28"/>
      <c r="H88" s="28"/>
      <c r="I88" s="92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19</v>
      </c>
      <c r="D89" s="28"/>
      <c r="E89" s="28"/>
      <c r="F89" s="23" t="str">
        <f>F12</f>
        <v>Lokca</v>
      </c>
      <c r="G89" s="28"/>
      <c r="H89" s="28"/>
      <c r="I89" s="93" t="s">
        <v>21</v>
      </c>
      <c r="J89" s="51" t="str">
        <f>IF(J12="","",J12)</f>
        <v/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7" customHeight="1">
      <c r="A90" s="28"/>
      <c r="B90" s="29"/>
      <c r="C90" s="28"/>
      <c r="D90" s="28"/>
      <c r="E90" s="28"/>
      <c r="F90" s="28"/>
      <c r="G90" s="28"/>
      <c r="H90" s="28"/>
      <c r="I90" s="92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28" customHeight="1">
      <c r="A91" s="28"/>
      <c r="B91" s="29"/>
      <c r="C91" s="25" t="s">
        <v>22</v>
      </c>
      <c r="D91" s="28"/>
      <c r="E91" s="28"/>
      <c r="F91" s="23" t="str">
        <f>E15</f>
        <v xml:space="preserve">COOP Jednota Námestovo, s.d. </v>
      </c>
      <c r="G91" s="28"/>
      <c r="H91" s="28"/>
      <c r="I91" s="93" t="s">
        <v>27</v>
      </c>
      <c r="J91" s="26" t="str">
        <f>E21</f>
        <v xml:space="preserve">Entepro, s.r.o., 027 53 Istewbné č. 278 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5" customHeight="1">
      <c r="A92" s="28"/>
      <c r="B92" s="29"/>
      <c r="C92" s="25" t="s">
        <v>26</v>
      </c>
      <c r="D92" s="28"/>
      <c r="E92" s="28"/>
      <c r="F92" s="23" t="str">
        <f>IF(E18="","",E18)</f>
        <v/>
      </c>
      <c r="G92" s="28"/>
      <c r="H92" s="28"/>
      <c r="I92" s="93" t="s">
        <v>30</v>
      </c>
      <c r="J92" s="26" t="str">
        <f>E24</f>
        <v>Daniel Martinko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4" customHeight="1">
      <c r="A93" s="28"/>
      <c r="B93" s="29"/>
      <c r="C93" s="28"/>
      <c r="D93" s="28"/>
      <c r="E93" s="28"/>
      <c r="F93" s="28"/>
      <c r="G93" s="28"/>
      <c r="H93" s="28"/>
      <c r="I93" s="92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8" t="s">
        <v>115</v>
      </c>
      <c r="D94" s="104"/>
      <c r="E94" s="104"/>
      <c r="F94" s="104"/>
      <c r="G94" s="104"/>
      <c r="H94" s="104"/>
      <c r="I94" s="119"/>
      <c r="J94" s="120" t="s">
        <v>116</v>
      </c>
      <c r="K94" s="104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4" customHeight="1">
      <c r="A95" s="28"/>
      <c r="B95" s="29"/>
      <c r="C95" s="28"/>
      <c r="D95" s="28"/>
      <c r="E95" s="28"/>
      <c r="F95" s="28"/>
      <c r="G95" s="28"/>
      <c r="H95" s="28"/>
      <c r="I95" s="92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21" t="s">
        <v>117</v>
      </c>
      <c r="D96" s="28"/>
      <c r="E96" s="28"/>
      <c r="F96" s="28"/>
      <c r="G96" s="28"/>
      <c r="H96" s="28"/>
      <c r="I96" s="92"/>
      <c r="J96" s="67">
        <f>J119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118</v>
      </c>
    </row>
    <row r="97" spans="1:31" s="9" customFormat="1" ht="25" customHeight="1">
      <c r="B97" s="122"/>
      <c r="D97" s="123" t="s">
        <v>317</v>
      </c>
      <c r="E97" s="124"/>
      <c r="F97" s="124"/>
      <c r="G97" s="124"/>
      <c r="H97" s="124"/>
      <c r="I97" s="125"/>
      <c r="J97" s="126">
        <f>J120</f>
        <v>0</v>
      </c>
      <c r="L97" s="122"/>
    </row>
    <row r="98" spans="1:31" s="9" customFormat="1" ht="25" customHeight="1">
      <c r="B98" s="122"/>
      <c r="D98" s="123" t="s">
        <v>318</v>
      </c>
      <c r="E98" s="124"/>
      <c r="F98" s="124"/>
      <c r="G98" s="124"/>
      <c r="H98" s="124"/>
      <c r="I98" s="125"/>
      <c r="J98" s="126">
        <f>J123</f>
        <v>0</v>
      </c>
      <c r="L98" s="122"/>
    </row>
    <row r="99" spans="1:31" s="9" customFormat="1" ht="25" customHeight="1">
      <c r="B99" s="122"/>
      <c r="D99" s="123" t="s">
        <v>319</v>
      </c>
      <c r="E99" s="124"/>
      <c r="F99" s="124"/>
      <c r="G99" s="124"/>
      <c r="H99" s="124"/>
      <c r="I99" s="125"/>
      <c r="J99" s="126">
        <f>J151</f>
        <v>0</v>
      </c>
      <c r="L99" s="122"/>
    </row>
    <row r="100" spans="1:31" s="2" customFormat="1" ht="21.75" customHeight="1">
      <c r="A100" s="28"/>
      <c r="B100" s="29"/>
      <c r="C100" s="28"/>
      <c r="D100" s="28"/>
      <c r="E100" s="28"/>
      <c r="F100" s="28"/>
      <c r="G100" s="28"/>
      <c r="H100" s="28"/>
      <c r="I100" s="92"/>
      <c r="J100" s="28"/>
      <c r="K100" s="28"/>
      <c r="L100" s="3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 s="2" customFormat="1" ht="7" customHeight="1">
      <c r="A101" s="28"/>
      <c r="B101" s="43"/>
      <c r="C101" s="44"/>
      <c r="D101" s="44"/>
      <c r="E101" s="44"/>
      <c r="F101" s="44"/>
      <c r="G101" s="44"/>
      <c r="H101" s="44"/>
      <c r="I101" s="116"/>
      <c r="J101" s="44"/>
      <c r="K101" s="44"/>
      <c r="L101" s="3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5" spans="1:31" s="2" customFormat="1" ht="7" customHeight="1">
      <c r="A105" s="28"/>
      <c r="B105" s="45"/>
      <c r="C105" s="46"/>
      <c r="D105" s="46"/>
      <c r="E105" s="46"/>
      <c r="F105" s="46"/>
      <c r="G105" s="46"/>
      <c r="H105" s="46"/>
      <c r="I105" s="117"/>
      <c r="J105" s="46"/>
      <c r="K105" s="46"/>
      <c r="L105" s="3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25" customHeight="1">
      <c r="A106" s="28"/>
      <c r="B106" s="29"/>
      <c r="C106" s="19" t="s">
        <v>125</v>
      </c>
      <c r="D106" s="28"/>
      <c r="E106" s="28"/>
      <c r="F106" s="28"/>
      <c r="G106" s="28"/>
      <c r="H106" s="28"/>
      <c r="I106" s="92"/>
      <c r="J106" s="28"/>
      <c r="K106" s="28"/>
      <c r="L106" s="3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7" customHeight="1">
      <c r="A107" s="28"/>
      <c r="B107" s="29"/>
      <c r="C107" s="28"/>
      <c r="D107" s="28"/>
      <c r="E107" s="28"/>
      <c r="F107" s="28"/>
      <c r="G107" s="28"/>
      <c r="H107" s="28"/>
      <c r="I107" s="92"/>
      <c r="J107" s="28"/>
      <c r="K107" s="28"/>
      <c r="L107" s="3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29"/>
      <c r="C108" s="25" t="s">
        <v>15</v>
      </c>
      <c r="D108" s="28"/>
      <c r="E108" s="28"/>
      <c r="F108" s="28"/>
      <c r="G108" s="28"/>
      <c r="H108" s="28"/>
      <c r="I108" s="92"/>
      <c r="J108" s="28"/>
      <c r="K108" s="28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>
      <c r="A109" s="28"/>
      <c r="B109" s="29"/>
      <c r="C109" s="28"/>
      <c r="D109" s="28"/>
      <c r="E109" s="250" t="str">
        <f>E7</f>
        <v>Výstavba zariadení využivajúcich OEZ v prevédzkach COOP Jednota Námestovo</v>
      </c>
      <c r="F109" s="251"/>
      <c r="G109" s="251"/>
      <c r="H109" s="251"/>
      <c r="I109" s="92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2" customHeight="1">
      <c r="A110" s="28"/>
      <c r="B110" s="29"/>
      <c r="C110" s="25" t="s">
        <v>111</v>
      </c>
      <c r="D110" s="28"/>
      <c r="E110" s="28"/>
      <c r="F110" s="28"/>
      <c r="G110" s="28"/>
      <c r="H110" s="28"/>
      <c r="I110" s="92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6.5" customHeight="1">
      <c r="A111" s="28"/>
      <c r="B111" s="29"/>
      <c r="C111" s="28"/>
      <c r="D111" s="28"/>
      <c r="E111" s="235" t="str">
        <f>E9</f>
        <v>SO1.2 - SO1.2 COOP Lokca 3-61 Elektroinštalácia a MaR</v>
      </c>
      <c r="F111" s="249"/>
      <c r="G111" s="249"/>
      <c r="H111" s="249"/>
      <c r="I111" s="92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7" customHeight="1">
      <c r="A112" s="28"/>
      <c r="B112" s="29"/>
      <c r="C112" s="28"/>
      <c r="D112" s="28"/>
      <c r="E112" s="28"/>
      <c r="F112" s="28"/>
      <c r="G112" s="28"/>
      <c r="H112" s="28"/>
      <c r="I112" s="92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29"/>
      <c r="C113" s="25" t="s">
        <v>19</v>
      </c>
      <c r="D113" s="28"/>
      <c r="E113" s="28"/>
      <c r="F113" s="23" t="str">
        <f>F12</f>
        <v>Lokca</v>
      </c>
      <c r="G113" s="28"/>
      <c r="H113" s="28"/>
      <c r="I113" s="93" t="s">
        <v>21</v>
      </c>
      <c r="J113" s="51" t="str">
        <f>IF(J12="","",J12)</f>
        <v/>
      </c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7" customHeight="1">
      <c r="A114" s="28"/>
      <c r="B114" s="29"/>
      <c r="C114" s="28"/>
      <c r="D114" s="28"/>
      <c r="E114" s="28"/>
      <c r="F114" s="28"/>
      <c r="G114" s="28"/>
      <c r="H114" s="28"/>
      <c r="I114" s="92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28" customHeight="1">
      <c r="A115" s="28"/>
      <c r="B115" s="29"/>
      <c r="C115" s="25" t="s">
        <v>22</v>
      </c>
      <c r="D115" s="28"/>
      <c r="E115" s="28"/>
      <c r="F115" s="23" t="str">
        <f>E15</f>
        <v xml:space="preserve">COOP Jednota Námestovo, s.d. </v>
      </c>
      <c r="G115" s="28"/>
      <c r="H115" s="28"/>
      <c r="I115" s="93" t="s">
        <v>27</v>
      </c>
      <c r="J115" s="26" t="str">
        <f>E21</f>
        <v xml:space="preserve">Entepro, s.r.o., 027 53 Istewbné č. 278 </v>
      </c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5.25" customHeight="1">
      <c r="A116" s="28"/>
      <c r="B116" s="29"/>
      <c r="C116" s="25" t="s">
        <v>26</v>
      </c>
      <c r="D116" s="28"/>
      <c r="E116" s="28"/>
      <c r="F116" s="23" t="str">
        <f>IF(E18="","",E18)</f>
        <v/>
      </c>
      <c r="G116" s="28"/>
      <c r="H116" s="28"/>
      <c r="I116" s="93" t="s">
        <v>30</v>
      </c>
      <c r="J116" s="26" t="str">
        <f>E24</f>
        <v>Daniel Martinko</v>
      </c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0.4" customHeight="1">
      <c r="A117" s="28"/>
      <c r="B117" s="29"/>
      <c r="C117" s="28"/>
      <c r="D117" s="28"/>
      <c r="E117" s="28"/>
      <c r="F117" s="28"/>
      <c r="G117" s="28"/>
      <c r="H117" s="28"/>
      <c r="I117" s="92"/>
      <c r="J117" s="28"/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11" customFormat="1" ht="29.25" customHeight="1">
      <c r="A118" s="132"/>
      <c r="B118" s="133"/>
      <c r="C118" s="134" t="s">
        <v>126</v>
      </c>
      <c r="D118" s="135" t="s">
        <v>58</v>
      </c>
      <c r="E118" s="135" t="s">
        <v>54</v>
      </c>
      <c r="F118" s="135" t="s">
        <v>55</v>
      </c>
      <c r="G118" s="135" t="s">
        <v>127</v>
      </c>
      <c r="H118" s="135" t="s">
        <v>128</v>
      </c>
      <c r="I118" s="136" t="s">
        <v>129</v>
      </c>
      <c r="J118" s="137" t="s">
        <v>116</v>
      </c>
      <c r="K118" s="138" t="s">
        <v>130</v>
      </c>
      <c r="L118" s="139"/>
      <c r="M118" s="58" t="s">
        <v>1</v>
      </c>
      <c r="N118" s="59" t="s">
        <v>37</v>
      </c>
      <c r="O118" s="59" t="s">
        <v>131</v>
      </c>
      <c r="P118" s="59" t="s">
        <v>132</v>
      </c>
      <c r="Q118" s="59" t="s">
        <v>133</v>
      </c>
      <c r="R118" s="59" t="s">
        <v>134</v>
      </c>
      <c r="S118" s="59" t="s">
        <v>135</v>
      </c>
      <c r="T118" s="60" t="s">
        <v>136</v>
      </c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</row>
    <row r="119" spans="1:65" s="2" customFormat="1" ht="22.9" customHeight="1">
      <c r="A119" s="28"/>
      <c r="B119" s="29"/>
      <c r="C119" s="65" t="s">
        <v>117</v>
      </c>
      <c r="D119" s="28"/>
      <c r="E119" s="28"/>
      <c r="F119" s="28"/>
      <c r="G119" s="28"/>
      <c r="H119" s="28"/>
      <c r="I119" s="92"/>
      <c r="J119" s="140">
        <f>BK119</f>
        <v>0</v>
      </c>
      <c r="K119" s="28"/>
      <c r="L119" s="29"/>
      <c r="M119" s="61"/>
      <c r="N119" s="52"/>
      <c r="O119" s="62"/>
      <c r="P119" s="141">
        <f>P120+P123+P151</f>
        <v>0</v>
      </c>
      <c r="Q119" s="62"/>
      <c r="R119" s="141">
        <f>R120+R123+R151</f>
        <v>0</v>
      </c>
      <c r="S119" s="62"/>
      <c r="T119" s="142">
        <f>T120+T123+T151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T119" s="15" t="s">
        <v>72</v>
      </c>
      <c r="AU119" s="15" t="s">
        <v>118</v>
      </c>
      <c r="BK119" s="143">
        <f>BK120+BK123+BK151</f>
        <v>0</v>
      </c>
    </row>
    <row r="120" spans="1:65" s="12" customFormat="1" ht="25.9" customHeight="1">
      <c r="B120" s="144"/>
      <c r="D120" s="145" t="s">
        <v>72</v>
      </c>
      <c r="E120" s="146" t="s">
        <v>140</v>
      </c>
      <c r="F120" s="146" t="s">
        <v>320</v>
      </c>
      <c r="I120" s="147"/>
      <c r="J120" s="148">
        <f>BK120</f>
        <v>0</v>
      </c>
      <c r="L120" s="144"/>
      <c r="M120" s="149"/>
      <c r="N120" s="150"/>
      <c r="O120" s="150"/>
      <c r="P120" s="151">
        <f>SUM(P121:P122)</f>
        <v>0</v>
      </c>
      <c r="Q120" s="150"/>
      <c r="R120" s="151">
        <f>SUM(R121:R122)</f>
        <v>0</v>
      </c>
      <c r="S120" s="150"/>
      <c r="T120" s="152">
        <f>SUM(T121:T122)</f>
        <v>0</v>
      </c>
      <c r="AR120" s="145" t="s">
        <v>81</v>
      </c>
      <c r="AT120" s="153" t="s">
        <v>72</v>
      </c>
      <c r="AU120" s="153" t="s">
        <v>73</v>
      </c>
      <c r="AY120" s="145" t="s">
        <v>139</v>
      </c>
      <c r="BK120" s="154">
        <f>SUM(BK121:BK122)</f>
        <v>0</v>
      </c>
    </row>
    <row r="121" spans="1:65" s="2" customFormat="1" ht="16.5" customHeight="1">
      <c r="A121" s="28"/>
      <c r="B121" s="157"/>
      <c r="C121" s="158" t="s">
        <v>81</v>
      </c>
      <c r="D121" s="158" t="s">
        <v>142</v>
      </c>
      <c r="E121" s="159" t="s">
        <v>321</v>
      </c>
      <c r="F121" s="160" t="s">
        <v>322</v>
      </c>
      <c r="G121" s="161" t="s">
        <v>145</v>
      </c>
      <c r="H121" s="162">
        <v>10</v>
      </c>
      <c r="I121" s="163"/>
      <c r="J121" s="164">
        <f>ROUND(I121*H121,2)</f>
        <v>0</v>
      </c>
      <c r="K121" s="165"/>
      <c r="L121" s="29"/>
      <c r="M121" s="166" t="s">
        <v>1</v>
      </c>
      <c r="N121" s="167" t="s">
        <v>39</v>
      </c>
      <c r="O121" s="54"/>
      <c r="P121" s="168">
        <f>O121*H121</f>
        <v>0</v>
      </c>
      <c r="Q121" s="168">
        <v>0</v>
      </c>
      <c r="R121" s="168">
        <f>Q121*H121</f>
        <v>0</v>
      </c>
      <c r="S121" s="168">
        <v>0</v>
      </c>
      <c r="T121" s="169">
        <f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70" t="s">
        <v>146</v>
      </c>
      <c r="AT121" s="170" t="s">
        <v>142</v>
      </c>
      <c r="AU121" s="170" t="s">
        <v>81</v>
      </c>
      <c r="AY121" s="15" t="s">
        <v>139</v>
      </c>
      <c r="BE121" s="171">
        <f>IF(N121="základná",J121,0)</f>
        <v>0</v>
      </c>
      <c r="BF121" s="171">
        <f>IF(N121="znížená",J121,0)</f>
        <v>0</v>
      </c>
      <c r="BG121" s="171">
        <f>IF(N121="zákl. prenesená",J121,0)</f>
        <v>0</v>
      </c>
      <c r="BH121" s="171">
        <f>IF(N121="zníž. prenesená",J121,0)</f>
        <v>0</v>
      </c>
      <c r="BI121" s="171">
        <f>IF(N121="nulová",J121,0)</f>
        <v>0</v>
      </c>
      <c r="BJ121" s="15" t="s">
        <v>147</v>
      </c>
      <c r="BK121" s="171">
        <f>ROUND(I121*H121,2)</f>
        <v>0</v>
      </c>
      <c r="BL121" s="15" t="s">
        <v>146</v>
      </c>
      <c r="BM121" s="170" t="s">
        <v>323</v>
      </c>
    </row>
    <row r="122" spans="1:65" s="2" customFormat="1" ht="16.5" customHeight="1">
      <c r="A122" s="28"/>
      <c r="B122" s="157"/>
      <c r="C122" s="158" t="s">
        <v>147</v>
      </c>
      <c r="D122" s="158" t="s">
        <v>142</v>
      </c>
      <c r="E122" s="159" t="s">
        <v>324</v>
      </c>
      <c r="F122" s="160" t="s">
        <v>325</v>
      </c>
      <c r="G122" s="161" t="s">
        <v>145</v>
      </c>
      <c r="H122" s="162">
        <v>3</v>
      </c>
      <c r="I122" s="163"/>
      <c r="J122" s="164">
        <f>ROUND(I122*H122,2)</f>
        <v>0</v>
      </c>
      <c r="K122" s="165"/>
      <c r="L122" s="29"/>
      <c r="M122" s="166" t="s">
        <v>1</v>
      </c>
      <c r="N122" s="167" t="s">
        <v>39</v>
      </c>
      <c r="O122" s="54"/>
      <c r="P122" s="168">
        <f>O122*H122</f>
        <v>0</v>
      </c>
      <c r="Q122" s="168">
        <v>0</v>
      </c>
      <c r="R122" s="168">
        <f>Q122*H122</f>
        <v>0</v>
      </c>
      <c r="S122" s="168">
        <v>0</v>
      </c>
      <c r="T122" s="169">
        <f>S122*H122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70" t="s">
        <v>146</v>
      </c>
      <c r="AT122" s="170" t="s">
        <v>142</v>
      </c>
      <c r="AU122" s="170" t="s">
        <v>81</v>
      </c>
      <c r="AY122" s="15" t="s">
        <v>139</v>
      </c>
      <c r="BE122" s="171">
        <f>IF(N122="základná",J122,0)</f>
        <v>0</v>
      </c>
      <c r="BF122" s="171">
        <f>IF(N122="znížená",J122,0)</f>
        <v>0</v>
      </c>
      <c r="BG122" s="171">
        <f>IF(N122="zákl. prenesená",J122,0)</f>
        <v>0</v>
      </c>
      <c r="BH122" s="171">
        <f>IF(N122="zníž. prenesená",J122,0)</f>
        <v>0</v>
      </c>
      <c r="BI122" s="171">
        <f>IF(N122="nulová",J122,0)</f>
        <v>0</v>
      </c>
      <c r="BJ122" s="15" t="s">
        <v>147</v>
      </c>
      <c r="BK122" s="171">
        <f>ROUND(I122*H122,2)</f>
        <v>0</v>
      </c>
      <c r="BL122" s="15" t="s">
        <v>146</v>
      </c>
      <c r="BM122" s="170" t="s">
        <v>326</v>
      </c>
    </row>
    <row r="123" spans="1:65" s="12" customFormat="1" ht="25.9" customHeight="1">
      <c r="B123" s="144"/>
      <c r="D123" s="145" t="s">
        <v>72</v>
      </c>
      <c r="E123" s="146" t="s">
        <v>327</v>
      </c>
      <c r="F123" s="146" t="s">
        <v>328</v>
      </c>
      <c r="I123" s="147"/>
      <c r="J123" s="148">
        <f>BK123</f>
        <v>0</v>
      </c>
      <c r="L123" s="144"/>
      <c r="M123" s="149"/>
      <c r="N123" s="150"/>
      <c r="O123" s="150"/>
      <c r="P123" s="151">
        <f>SUM(P124:P150)</f>
        <v>0</v>
      </c>
      <c r="Q123" s="150"/>
      <c r="R123" s="151">
        <f>SUM(R124:R150)</f>
        <v>0</v>
      </c>
      <c r="S123" s="150"/>
      <c r="T123" s="152">
        <f>SUM(T124:T150)</f>
        <v>0</v>
      </c>
      <c r="AR123" s="145" t="s">
        <v>153</v>
      </c>
      <c r="AT123" s="153" t="s">
        <v>72</v>
      </c>
      <c r="AU123" s="153" t="s">
        <v>73</v>
      </c>
      <c r="AY123" s="145" t="s">
        <v>139</v>
      </c>
      <c r="BK123" s="154">
        <f>SUM(BK124:BK150)</f>
        <v>0</v>
      </c>
    </row>
    <row r="124" spans="1:65" s="2" customFormat="1" ht="16.5" customHeight="1">
      <c r="A124" s="28"/>
      <c r="B124" s="157"/>
      <c r="C124" s="158" t="s">
        <v>153</v>
      </c>
      <c r="D124" s="158" t="s">
        <v>142</v>
      </c>
      <c r="E124" s="159" t="s">
        <v>329</v>
      </c>
      <c r="F124" s="160" t="s">
        <v>330</v>
      </c>
      <c r="G124" s="161" t="s">
        <v>178</v>
      </c>
      <c r="H124" s="162">
        <v>25</v>
      </c>
      <c r="I124" s="163"/>
      <c r="J124" s="164">
        <f t="shared" ref="J124:J150" si="0">ROUND(I124*H124,2)</f>
        <v>0</v>
      </c>
      <c r="K124" s="165"/>
      <c r="L124" s="29"/>
      <c r="M124" s="166" t="s">
        <v>1</v>
      </c>
      <c r="N124" s="167" t="s">
        <v>39</v>
      </c>
      <c r="O124" s="54"/>
      <c r="P124" s="168">
        <f t="shared" ref="P124:P150" si="1">O124*H124</f>
        <v>0</v>
      </c>
      <c r="Q124" s="168">
        <v>0</v>
      </c>
      <c r="R124" s="168">
        <f t="shared" ref="R124:R150" si="2">Q124*H124</f>
        <v>0</v>
      </c>
      <c r="S124" s="168">
        <v>0</v>
      </c>
      <c r="T124" s="169">
        <f t="shared" ref="T124:T150" si="3"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70" t="s">
        <v>331</v>
      </c>
      <c r="AT124" s="170" t="s">
        <v>142</v>
      </c>
      <c r="AU124" s="170" t="s">
        <v>81</v>
      </c>
      <c r="AY124" s="15" t="s">
        <v>139</v>
      </c>
      <c r="BE124" s="171">
        <f t="shared" ref="BE124:BE150" si="4">IF(N124="základná",J124,0)</f>
        <v>0</v>
      </c>
      <c r="BF124" s="171">
        <f t="shared" ref="BF124:BF150" si="5">IF(N124="znížená",J124,0)</f>
        <v>0</v>
      </c>
      <c r="BG124" s="171">
        <f t="shared" ref="BG124:BG150" si="6">IF(N124="zákl. prenesená",J124,0)</f>
        <v>0</v>
      </c>
      <c r="BH124" s="171">
        <f t="shared" ref="BH124:BH150" si="7">IF(N124="zníž. prenesená",J124,0)</f>
        <v>0</v>
      </c>
      <c r="BI124" s="171">
        <f t="shared" ref="BI124:BI150" si="8">IF(N124="nulová",J124,0)</f>
        <v>0</v>
      </c>
      <c r="BJ124" s="15" t="s">
        <v>147</v>
      </c>
      <c r="BK124" s="171">
        <f t="shared" ref="BK124:BK150" si="9">ROUND(I124*H124,2)</f>
        <v>0</v>
      </c>
      <c r="BL124" s="15" t="s">
        <v>331</v>
      </c>
      <c r="BM124" s="170" t="s">
        <v>332</v>
      </c>
    </row>
    <row r="125" spans="1:65" s="2" customFormat="1" ht="16.5" customHeight="1">
      <c r="A125" s="28"/>
      <c r="B125" s="157"/>
      <c r="C125" s="181" t="s">
        <v>146</v>
      </c>
      <c r="D125" s="181" t="s">
        <v>182</v>
      </c>
      <c r="E125" s="182" t="s">
        <v>333</v>
      </c>
      <c r="F125" s="183" t="s">
        <v>334</v>
      </c>
      <c r="G125" s="184" t="s">
        <v>178</v>
      </c>
      <c r="H125" s="185">
        <v>25</v>
      </c>
      <c r="I125" s="186"/>
      <c r="J125" s="187">
        <f t="shared" si="0"/>
        <v>0</v>
      </c>
      <c r="K125" s="188"/>
      <c r="L125" s="189"/>
      <c r="M125" s="190" t="s">
        <v>1</v>
      </c>
      <c r="N125" s="191" t="s">
        <v>39</v>
      </c>
      <c r="O125" s="54"/>
      <c r="P125" s="168">
        <f t="shared" si="1"/>
        <v>0</v>
      </c>
      <c r="Q125" s="168">
        <v>0</v>
      </c>
      <c r="R125" s="168">
        <f t="shared" si="2"/>
        <v>0</v>
      </c>
      <c r="S125" s="168">
        <v>0</v>
      </c>
      <c r="T125" s="169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70" t="s">
        <v>335</v>
      </c>
      <c r="AT125" s="170" t="s">
        <v>182</v>
      </c>
      <c r="AU125" s="170" t="s">
        <v>81</v>
      </c>
      <c r="AY125" s="15" t="s">
        <v>139</v>
      </c>
      <c r="BE125" s="171">
        <f t="shared" si="4"/>
        <v>0</v>
      </c>
      <c r="BF125" s="171">
        <f t="shared" si="5"/>
        <v>0</v>
      </c>
      <c r="BG125" s="171">
        <f t="shared" si="6"/>
        <v>0</v>
      </c>
      <c r="BH125" s="171">
        <f t="shared" si="7"/>
        <v>0</v>
      </c>
      <c r="BI125" s="171">
        <f t="shared" si="8"/>
        <v>0</v>
      </c>
      <c r="BJ125" s="15" t="s">
        <v>147</v>
      </c>
      <c r="BK125" s="171">
        <f t="shared" si="9"/>
        <v>0</v>
      </c>
      <c r="BL125" s="15" t="s">
        <v>331</v>
      </c>
      <c r="BM125" s="170" t="s">
        <v>336</v>
      </c>
    </row>
    <row r="126" spans="1:65" s="2" customFormat="1" ht="16.5" customHeight="1">
      <c r="A126" s="28"/>
      <c r="B126" s="157"/>
      <c r="C126" s="158" t="s">
        <v>162</v>
      </c>
      <c r="D126" s="158" t="s">
        <v>142</v>
      </c>
      <c r="E126" s="159" t="s">
        <v>337</v>
      </c>
      <c r="F126" s="160" t="s">
        <v>338</v>
      </c>
      <c r="G126" s="161" t="s">
        <v>145</v>
      </c>
      <c r="H126" s="162">
        <v>3</v>
      </c>
      <c r="I126" s="163"/>
      <c r="J126" s="164">
        <f t="shared" si="0"/>
        <v>0</v>
      </c>
      <c r="K126" s="165"/>
      <c r="L126" s="29"/>
      <c r="M126" s="166" t="s">
        <v>1</v>
      </c>
      <c r="N126" s="167" t="s">
        <v>39</v>
      </c>
      <c r="O126" s="54"/>
      <c r="P126" s="168">
        <f t="shared" si="1"/>
        <v>0</v>
      </c>
      <c r="Q126" s="168">
        <v>0</v>
      </c>
      <c r="R126" s="168">
        <f t="shared" si="2"/>
        <v>0</v>
      </c>
      <c r="S126" s="168">
        <v>0</v>
      </c>
      <c r="T126" s="169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70" t="s">
        <v>331</v>
      </c>
      <c r="AT126" s="170" t="s">
        <v>142</v>
      </c>
      <c r="AU126" s="170" t="s">
        <v>81</v>
      </c>
      <c r="AY126" s="15" t="s">
        <v>139</v>
      </c>
      <c r="BE126" s="171">
        <f t="shared" si="4"/>
        <v>0</v>
      </c>
      <c r="BF126" s="171">
        <f t="shared" si="5"/>
        <v>0</v>
      </c>
      <c r="BG126" s="171">
        <f t="shared" si="6"/>
        <v>0</v>
      </c>
      <c r="BH126" s="171">
        <f t="shared" si="7"/>
        <v>0</v>
      </c>
      <c r="BI126" s="171">
        <f t="shared" si="8"/>
        <v>0</v>
      </c>
      <c r="BJ126" s="15" t="s">
        <v>147</v>
      </c>
      <c r="BK126" s="171">
        <f t="shared" si="9"/>
        <v>0</v>
      </c>
      <c r="BL126" s="15" t="s">
        <v>331</v>
      </c>
      <c r="BM126" s="170" t="s">
        <v>339</v>
      </c>
    </row>
    <row r="127" spans="1:65" s="2" customFormat="1" ht="16.5" customHeight="1">
      <c r="A127" s="28"/>
      <c r="B127" s="157"/>
      <c r="C127" s="181" t="s">
        <v>175</v>
      </c>
      <c r="D127" s="181" t="s">
        <v>182</v>
      </c>
      <c r="E127" s="182" t="s">
        <v>340</v>
      </c>
      <c r="F127" s="183" t="s">
        <v>341</v>
      </c>
      <c r="G127" s="184" t="s">
        <v>145</v>
      </c>
      <c r="H127" s="185">
        <v>3</v>
      </c>
      <c r="I127" s="186"/>
      <c r="J127" s="187">
        <f t="shared" si="0"/>
        <v>0</v>
      </c>
      <c r="K127" s="188"/>
      <c r="L127" s="189"/>
      <c r="M127" s="190" t="s">
        <v>1</v>
      </c>
      <c r="N127" s="191" t="s">
        <v>39</v>
      </c>
      <c r="O127" s="54"/>
      <c r="P127" s="168">
        <f t="shared" si="1"/>
        <v>0</v>
      </c>
      <c r="Q127" s="168">
        <v>0</v>
      </c>
      <c r="R127" s="168">
        <f t="shared" si="2"/>
        <v>0</v>
      </c>
      <c r="S127" s="168">
        <v>0</v>
      </c>
      <c r="T127" s="169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70" t="s">
        <v>335</v>
      </c>
      <c r="AT127" s="170" t="s">
        <v>182</v>
      </c>
      <c r="AU127" s="170" t="s">
        <v>81</v>
      </c>
      <c r="AY127" s="15" t="s">
        <v>139</v>
      </c>
      <c r="BE127" s="171">
        <f t="shared" si="4"/>
        <v>0</v>
      </c>
      <c r="BF127" s="171">
        <f t="shared" si="5"/>
        <v>0</v>
      </c>
      <c r="BG127" s="171">
        <f t="shared" si="6"/>
        <v>0</v>
      </c>
      <c r="BH127" s="171">
        <f t="shared" si="7"/>
        <v>0</v>
      </c>
      <c r="BI127" s="171">
        <f t="shared" si="8"/>
        <v>0</v>
      </c>
      <c r="BJ127" s="15" t="s">
        <v>147</v>
      </c>
      <c r="BK127" s="171">
        <f t="shared" si="9"/>
        <v>0</v>
      </c>
      <c r="BL127" s="15" t="s">
        <v>331</v>
      </c>
      <c r="BM127" s="170" t="s">
        <v>342</v>
      </c>
    </row>
    <row r="128" spans="1:65" s="2" customFormat="1" ht="16.5" customHeight="1">
      <c r="A128" s="28"/>
      <c r="B128" s="157"/>
      <c r="C128" s="158" t="s">
        <v>181</v>
      </c>
      <c r="D128" s="158" t="s">
        <v>142</v>
      </c>
      <c r="E128" s="159" t="s">
        <v>343</v>
      </c>
      <c r="F128" s="160" t="s">
        <v>344</v>
      </c>
      <c r="G128" s="161" t="s">
        <v>178</v>
      </c>
      <c r="H128" s="162">
        <v>60</v>
      </c>
      <c r="I128" s="163"/>
      <c r="J128" s="164">
        <f t="shared" si="0"/>
        <v>0</v>
      </c>
      <c r="K128" s="165"/>
      <c r="L128" s="29"/>
      <c r="M128" s="166" t="s">
        <v>1</v>
      </c>
      <c r="N128" s="167" t="s">
        <v>39</v>
      </c>
      <c r="O128" s="54"/>
      <c r="P128" s="168">
        <f t="shared" si="1"/>
        <v>0</v>
      </c>
      <c r="Q128" s="168">
        <v>0</v>
      </c>
      <c r="R128" s="168">
        <f t="shared" si="2"/>
        <v>0</v>
      </c>
      <c r="S128" s="168">
        <v>0</v>
      </c>
      <c r="T128" s="169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70" t="s">
        <v>331</v>
      </c>
      <c r="AT128" s="170" t="s">
        <v>142</v>
      </c>
      <c r="AU128" s="170" t="s">
        <v>81</v>
      </c>
      <c r="AY128" s="15" t="s">
        <v>139</v>
      </c>
      <c r="BE128" s="171">
        <f t="shared" si="4"/>
        <v>0</v>
      </c>
      <c r="BF128" s="171">
        <f t="shared" si="5"/>
        <v>0</v>
      </c>
      <c r="BG128" s="171">
        <f t="shared" si="6"/>
        <v>0</v>
      </c>
      <c r="BH128" s="171">
        <f t="shared" si="7"/>
        <v>0</v>
      </c>
      <c r="BI128" s="171">
        <f t="shared" si="8"/>
        <v>0</v>
      </c>
      <c r="BJ128" s="15" t="s">
        <v>147</v>
      </c>
      <c r="BK128" s="171">
        <f t="shared" si="9"/>
        <v>0</v>
      </c>
      <c r="BL128" s="15" t="s">
        <v>331</v>
      </c>
      <c r="BM128" s="170" t="s">
        <v>345</v>
      </c>
    </row>
    <row r="129" spans="1:65" s="2" customFormat="1" ht="16.5" customHeight="1">
      <c r="A129" s="28"/>
      <c r="B129" s="157"/>
      <c r="C129" s="181" t="s">
        <v>187</v>
      </c>
      <c r="D129" s="181" t="s">
        <v>182</v>
      </c>
      <c r="E129" s="182" t="s">
        <v>346</v>
      </c>
      <c r="F129" s="183" t="s">
        <v>347</v>
      </c>
      <c r="G129" s="184" t="s">
        <v>178</v>
      </c>
      <c r="H129" s="185">
        <v>60</v>
      </c>
      <c r="I129" s="186"/>
      <c r="J129" s="187">
        <f t="shared" si="0"/>
        <v>0</v>
      </c>
      <c r="K129" s="188"/>
      <c r="L129" s="189"/>
      <c r="M129" s="190" t="s">
        <v>1</v>
      </c>
      <c r="N129" s="191" t="s">
        <v>39</v>
      </c>
      <c r="O129" s="54"/>
      <c r="P129" s="168">
        <f t="shared" si="1"/>
        <v>0</v>
      </c>
      <c r="Q129" s="168">
        <v>0</v>
      </c>
      <c r="R129" s="168">
        <f t="shared" si="2"/>
        <v>0</v>
      </c>
      <c r="S129" s="168">
        <v>0</v>
      </c>
      <c r="T129" s="169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70" t="s">
        <v>335</v>
      </c>
      <c r="AT129" s="170" t="s">
        <v>182</v>
      </c>
      <c r="AU129" s="170" t="s">
        <v>81</v>
      </c>
      <c r="AY129" s="15" t="s">
        <v>139</v>
      </c>
      <c r="BE129" s="171">
        <f t="shared" si="4"/>
        <v>0</v>
      </c>
      <c r="BF129" s="171">
        <f t="shared" si="5"/>
        <v>0</v>
      </c>
      <c r="BG129" s="171">
        <f t="shared" si="6"/>
        <v>0</v>
      </c>
      <c r="BH129" s="171">
        <f t="shared" si="7"/>
        <v>0</v>
      </c>
      <c r="BI129" s="171">
        <f t="shared" si="8"/>
        <v>0</v>
      </c>
      <c r="BJ129" s="15" t="s">
        <v>147</v>
      </c>
      <c r="BK129" s="171">
        <f t="shared" si="9"/>
        <v>0</v>
      </c>
      <c r="BL129" s="15" t="s">
        <v>331</v>
      </c>
      <c r="BM129" s="170" t="s">
        <v>348</v>
      </c>
    </row>
    <row r="130" spans="1:65" s="2" customFormat="1" ht="16.5" customHeight="1">
      <c r="A130" s="28"/>
      <c r="B130" s="157"/>
      <c r="C130" s="158" t="s">
        <v>140</v>
      </c>
      <c r="D130" s="158" t="s">
        <v>142</v>
      </c>
      <c r="E130" s="159" t="s">
        <v>349</v>
      </c>
      <c r="F130" s="160" t="s">
        <v>350</v>
      </c>
      <c r="G130" s="161" t="s">
        <v>145</v>
      </c>
      <c r="H130" s="162">
        <v>6</v>
      </c>
      <c r="I130" s="163"/>
      <c r="J130" s="164">
        <f t="shared" si="0"/>
        <v>0</v>
      </c>
      <c r="K130" s="165"/>
      <c r="L130" s="29"/>
      <c r="M130" s="166" t="s">
        <v>1</v>
      </c>
      <c r="N130" s="167" t="s">
        <v>39</v>
      </c>
      <c r="O130" s="54"/>
      <c r="P130" s="168">
        <f t="shared" si="1"/>
        <v>0</v>
      </c>
      <c r="Q130" s="168">
        <v>0</v>
      </c>
      <c r="R130" s="168">
        <f t="shared" si="2"/>
        <v>0</v>
      </c>
      <c r="S130" s="168">
        <v>0</v>
      </c>
      <c r="T130" s="169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70" t="s">
        <v>331</v>
      </c>
      <c r="AT130" s="170" t="s">
        <v>142</v>
      </c>
      <c r="AU130" s="170" t="s">
        <v>81</v>
      </c>
      <c r="AY130" s="15" t="s">
        <v>139</v>
      </c>
      <c r="BE130" s="171">
        <f t="shared" si="4"/>
        <v>0</v>
      </c>
      <c r="BF130" s="171">
        <f t="shared" si="5"/>
        <v>0</v>
      </c>
      <c r="BG130" s="171">
        <f t="shared" si="6"/>
        <v>0</v>
      </c>
      <c r="BH130" s="171">
        <f t="shared" si="7"/>
        <v>0</v>
      </c>
      <c r="BI130" s="171">
        <f t="shared" si="8"/>
        <v>0</v>
      </c>
      <c r="BJ130" s="15" t="s">
        <v>147</v>
      </c>
      <c r="BK130" s="171">
        <f t="shared" si="9"/>
        <v>0</v>
      </c>
      <c r="BL130" s="15" t="s">
        <v>331</v>
      </c>
      <c r="BM130" s="170" t="s">
        <v>351</v>
      </c>
    </row>
    <row r="131" spans="1:65" s="2" customFormat="1" ht="16.5" customHeight="1">
      <c r="A131" s="28"/>
      <c r="B131" s="157"/>
      <c r="C131" s="158" t="s">
        <v>194</v>
      </c>
      <c r="D131" s="158" t="s">
        <v>142</v>
      </c>
      <c r="E131" s="159" t="s">
        <v>352</v>
      </c>
      <c r="F131" s="160" t="s">
        <v>353</v>
      </c>
      <c r="G131" s="161" t="s">
        <v>145</v>
      </c>
      <c r="H131" s="162">
        <v>1</v>
      </c>
      <c r="I131" s="163"/>
      <c r="J131" s="164">
        <f t="shared" si="0"/>
        <v>0</v>
      </c>
      <c r="K131" s="165"/>
      <c r="L131" s="29"/>
      <c r="M131" s="166" t="s">
        <v>1</v>
      </c>
      <c r="N131" s="167" t="s">
        <v>39</v>
      </c>
      <c r="O131" s="54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70" t="s">
        <v>331</v>
      </c>
      <c r="AT131" s="170" t="s">
        <v>142</v>
      </c>
      <c r="AU131" s="170" t="s">
        <v>81</v>
      </c>
      <c r="AY131" s="15" t="s">
        <v>139</v>
      </c>
      <c r="BE131" s="171">
        <f t="shared" si="4"/>
        <v>0</v>
      </c>
      <c r="BF131" s="171">
        <f t="shared" si="5"/>
        <v>0</v>
      </c>
      <c r="BG131" s="171">
        <f t="shared" si="6"/>
        <v>0</v>
      </c>
      <c r="BH131" s="171">
        <f t="shared" si="7"/>
        <v>0</v>
      </c>
      <c r="BI131" s="171">
        <f t="shared" si="8"/>
        <v>0</v>
      </c>
      <c r="BJ131" s="15" t="s">
        <v>147</v>
      </c>
      <c r="BK131" s="171">
        <f t="shared" si="9"/>
        <v>0</v>
      </c>
      <c r="BL131" s="15" t="s">
        <v>331</v>
      </c>
      <c r="BM131" s="170" t="s">
        <v>354</v>
      </c>
    </row>
    <row r="132" spans="1:65" s="2" customFormat="1" ht="16.5" customHeight="1">
      <c r="A132" s="28"/>
      <c r="B132" s="157"/>
      <c r="C132" s="158" t="s">
        <v>198</v>
      </c>
      <c r="D132" s="158" t="s">
        <v>142</v>
      </c>
      <c r="E132" s="159" t="s">
        <v>355</v>
      </c>
      <c r="F132" s="160" t="s">
        <v>356</v>
      </c>
      <c r="G132" s="161" t="s">
        <v>145</v>
      </c>
      <c r="H132" s="162">
        <v>6</v>
      </c>
      <c r="I132" s="163"/>
      <c r="J132" s="164">
        <f t="shared" si="0"/>
        <v>0</v>
      </c>
      <c r="K132" s="165"/>
      <c r="L132" s="29"/>
      <c r="M132" s="166" t="s">
        <v>1</v>
      </c>
      <c r="N132" s="167" t="s">
        <v>39</v>
      </c>
      <c r="O132" s="54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70" t="s">
        <v>331</v>
      </c>
      <c r="AT132" s="170" t="s">
        <v>142</v>
      </c>
      <c r="AU132" s="170" t="s">
        <v>81</v>
      </c>
      <c r="AY132" s="15" t="s">
        <v>139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5" t="s">
        <v>147</v>
      </c>
      <c r="BK132" s="171">
        <f t="shared" si="9"/>
        <v>0</v>
      </c>
      <c r="BL132" s="15" t="s">
        <v>331</v>
      </c>
      <c r="BM132" s="170" t="s">
        <v>357</v>
      </c>
    </row>
    <row r="133" spans="1:65" s="2" customFormat="1" ht="16.5" customHeight="1">
      <c r="A133" s="28"/>
      <c r="B133" s="157"/>
      <c r="C133" s="158" t="s">
        <v>202</v>
      </c>
      <c r="D133" s="158" t="s">
        <v>142</v>
      </c>
      <c r="E133" s="159" t="s">
        <v>358</v>
      </c>
      <c r="F133" s="160" t="s">
        <v>359</v>
      </c>
      <c r="G133" s="161" t="s">
        <v>145</v>
      </c>
      <c r="H133" s="162">
        <v>1</v>
      </c>
      <c r="I133" s="163"/>
      <c r="J133" s="164">
        <f t="shared" si="0"/>
        <v>0</v>
      </c>
      <c r="K133" s="165"/>
      <c r="L133" s="29"/>
      <c r="M133" s="166" t="s">
        <v>1</v>
      </c>
      <c r="N133" s="167" t="s">
        <v>39</v>
      </c>
      <c r="O133" s="54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70" t="s">
        <v>331</v>
      </c>
      <c r="AT133" s="170" t="s">
        <v>142</v>
      </c>
      <c r="AU133" s="170" t="s">
        <v>81</v>
      </c>
      <c r="AY133" s="15" t="s">
        <v>139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5" t="s">
        <v>147</v>
      </c>
      <c r="BK133" s="171">
        <f t="shared" si="9"/>
        <v>0</v>
      </c>
      <c r="BL133" s="15" t="s">
        <v>331</v>
      </c>
      <c r="BM133" s="170" t="s">
        <v>360</v>
      </c>
    </row>
    <row r="134" spans="1:65" s="2" customFormat="1" ht="16.5" customHeight="1">
      <c r="A134" s="28"/>
      <c r="B134" s="157"/>
      <c r="C134" s="181" t="s">
        <v>206</v>
      </c>
      <c r="D134" s="181" t="s">
        <v>182</v>
      </c>
      <c r="E134" s="182" t="s">
        <v>361</v>
      </c>
      <c r="F134" s="183" t="s">
        <v>362</v>
      </c>
      <c r="G134" s="184" t="s">
        <v>145</v>
      </c>
      <c r="H134" s="185">
        <v>1</v>
      </c>
      <c r="I134" s="186"/>
      <c r="J134" s="187">
        <f t="shared" si="0"/>
        <v>0</v>
      </c>
      <c r="K134" s="188"/>
      <c r="L134" s="189"/>
      <c r="M134" s="190" t="s">
        <v>1</v>
      </c>
      <c r="N134" s="191" t="s">
        <v>39</v>
      </c>
      <c r="O134" s="54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70" t="s">
        <v>335</v>
      </c>
      <c r="AT134" s="170" t="s">
        <v>182</v>
      </c>
      <c r="AU134" s="170" t="s">
        <v>81</v>
      </c>
      <c r="AY134" s="15" t="s">
        <v>139</v>
      </c>
      <c r="BE134" s="171">
        <f t="shared" si="4"/>
        <v>0</v>
      </c>
      <c r="BF134" s="171">
        <f t="shared" si="5"/>
        <v>0</v>
      </c>
      <c r="BG134" s="171">
        <f t="shared" si="6"/>
        <v>0</v>
      </c>
      <c r="BH134" s="171">
        <f t="shared" si="7"/>
        <v>0</v>
      </c>
      <c r="BI134" s="171">
        <f t="shared" si="8"/>
        <v>0</v>
      </c>
      <c r="BJ134" s="15" t="s">
        <v>147</v>
      </c>
      <c r="BK134" s="171">
        <f t="shared" si="9"/>
        <v>0</v>
      </c>
      <c r="BL134" s="15" t="s">
        <v>331</v>
      </c>
      <c r="BM134" s="170" t="s">
        <v>363</v>
      </c>
    </row>
    <row r="135" spans="1:65" s="2" customFormat="1" ht="16.5" customHeight="1">
      <c r="A135" s="28"/>
      <c r="B135" s="157"/>
      <c r="C135" s="158" t="s">
        <v>210</v>
      </c>
      <c r="D135" s="158" t="s">
        <v>142</v>
      </c>
      <c r="E135" s="159" t="s">
        <v>364</v>
      </c>
      <c r="F135" s="160" t="s">
        <v>365</v>
      </c>
      <c r="G135" s="161" t="s">
        <v>145</v>
      </c>
      <c r="H135" s="162">
        <v>1</v>
      </c>
      <c r="I135" s="163"/>
      <c r="J135" s="164">
        <f t="shared" si="0"/>
        <v>0</v>
      </c>
      <c r="K135" s="165"/>
      <c r="L135" s="29"/>
      <c r="M135" s="166" t="s">
        <v>1</v>
      </c>
      <c r="N135" s="167" t="s">
        <v>39</v>
      </c>
      <c r="O135" s="54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70" t="s">
        <v>331</v>
      </c>
      <c r="AT135" s="170" t="s">
        <v>142</v>
      </c>
      <c r="AU135" s="170" t="s">
        <v>81</v>
      </c>
      <c r="AY135" s="15" t="s">
        <v>139</v>
      </c>
      <c r="BE135" s="171">
        <f t="shared" si="4"/>
        <v>0</v>
      </c>
      <c r="BF135" s="171">
        <f t="shared" si="5"/>
        <v>0</v>
      </c>
      <c r="BG135" s="171">
        <f t="shared" si="6"/>
        <v>0</v>
      </c>
      <c r="BH135" s="171">
        <f t="shared" si="7"/>
        <v>0</v>
      </c>
      <c r="BI135" s="171">
        <f t="shared" si="8"/>
        <v>0</v>
      </c>
      <c r="BJ135" s="15" t="s">
        <v>147</v>
      </c>
      <c r="BK135" s="171">
        <f t="shared" si="9"/>
        <v>0</v>
      </c>
      <c r="BL135" s="15" t="s">
        <v>331</v>
      </c>
      <c r="BM135" s="170" t="s">
        <v>366</v>
      </c>
    </row>
    <row r="136" spans="1:65" s="2" customFormat="1" ht="16.5" customHeight="1">
      <c r="A136" s="28"/>
      <c r="B136" s="157"/>
      <c r="C136" s="181" t="s">
        <v>217</v>
      </c>
      <c r="D136" s="181" t="s">
        <v>182</v>
      </c>
      <c r="E136" s="182" t="s">
        <v>367</v>
      </c>
      <c r="F136" s="183" t="s">
        <v>368</v>
      </c>
      <c r="G136" s="184" t="s">
        <v>145</v>
      </c>
      <c r="H136" s="185">
        <v>1</v>
      </c>
      <c r="I136" s="186"/>
      <c r="J136" s="187">
        <f t="shared" si="0"/>
        <v>0</v>
      </c>
      <c r="K136" s="188"/>
      <c r="L136" s="189"/>
      <c r="M136" s="190" t="s">
        <v>1</v>
      </c>
      <c r="N136" s="191" t="s">
        <v>39</v>
      </c>
      <c r="O136" s="54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70" t="s">
        <v>335</v>
      </c>
      <c r="AT136" s="170" t="s">
        <v>182</v>
      </c>
      <c r="AU136" s="170" t="s">
        <v>81</v>
      </c>
      <c r="AY136" s="15" t="s">
        <v>139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5" t="s">
        <v>147</v>
      </c>
      <c r="BK136" s="171">
        <f t="shared" si="9"/>
        <v>0</v>
      </c>
      <c r="BL136" s="15" t="s">
        <v>331</v>
      </c>
      <c r="BM136" s="170" t="s">
        <v>369</v>
      </c>
    </row>
    <row r="137" spans="1:65" s="2" customFormat="1" ht="16.5" customHeight="1">
      <c r="A137" s="28"/>
      <c r="B137" s="157"/>
      <c r="C137" s="158" t="s">
        <v>179</v>
      </c>
      <c r="D137" s="158" t="s">
        <v>142</v>
      </c>
      <c r="E137" s="159" t="s">
        <v>370</v>
      </c>
      <c r="F137" s="160" t="s">
        <v>371</v>
      </c>
      <c r="G137" s="161" t="s">
        <v>178</v>
      </c>
      <c r="H137" s="162">
        <v>22</v>
      </c>
      <c r="I137" s="163"/>
      <c r="J137" s="164">
        <f t="shared" si="0"/>
        <v>0</v>
      </c>
      <c r="K137" s="165"/>
      <c r="L137" s="29"/>
      <c r="M137" s="166" t="s">
        <v>1</v>
      </c>
      <c r="N137" s="167" t="s">
        <v>39</v>
      </c>
      <c r="O137" s="54"/>
      <c r="P137" s="168">
        <f t="shared" si="1"/>
        <v>0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70" t="s">
        <v>331</v>
      </c>
      <c r="AT137" s="170" t="s">
        <v>142</v>
      </c>
      <c r="AU137" s="170" t="s">
        <v>81</v>
      </c>
      <c r="AY137" s="15" t="s">
        <v>139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5" t="s">
        <v>147</v>
      </c>
      <c r="BK137" s="171">
        <f t="shared" si="9"/>
        <v>0</v>
      </c>
      <c r="BL137" s="15" t="s">
        <v>331</v>
      </c>
      <c r="BM137" s="170" t="s">
        <v>372</v>
      </c>
    </row>
    <row r="138" spans="1:65" s="2" customFormat="1" ht="16.5" customHeight="1">
      <c r="A138" s="28"/>
      <c r="B138" s="157"/>
      <c r="C138" s="181" t="s">
        <v>224</v>
      </c>
      <c r="D138" s="181" t="s">
        <v>182</v>
      </c>
      <c r="E138" s="182" t="s">
        <v>373</v>
      </c>
      <c r="F138" s="183" t="s">
        <v>374</v>
      </c>
      <c r="G138" s="184" t="s">
        <v>178</v>
      </c>
      <c r="H138" s="185">
        <v>22</v>
      </c>
      <c r="I138" s="186"/>
      <c r="J138" s="187">
        <f t="shared" si="0"/>
        <v>0</v>
      </c>
      <c r="K138" s="188"/>
      <c r="L138" s="189"/>
      <c r="M138" s="190" t="s">
        <v>1</v>
      </c>
      <c r="N138" s="191" t="s">
        <v>39</v>
      </c>
      <c r="O138" s="54"/>
      <c r="P138" s="168">
        <f t="shared" si="1"/>
        <v>0</v>
      </c>
      <c r="Q138" s="168">
        <v>0</v>
      </c>
      <c r="R138" s="168">
        <f t="shared" si="2"/>
        <v>0</v>
      </c>
      <c r="S138" s="168">
        <v>0</v>
      </c>
      <c r="T138" s="169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70" t="s">
        <v>335</v>
      </c>
      <c r="AT138" s="170" t="s">
        <v>182</v>
      </c>
      <c r="AU138" s="170" t="s">
        <v>81</v>
      </c>
      <c r="AY138" s="15" t="s">
        <v>139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5" t="s">
        <v>147</v>
      </c>
      <c r="BK138" s="171">
        <f t="shared" si="9"/>
        <v>0</v>
      </c>
      <c r="BL138" s="15" t="s">
        <v>331</v>
      </c>
      <c r="BM138" s="170" t="s">
        <v>375</v>
      </c>
    </row>
    <row r="139" spans="1:65" s="2" customFormat="1" ht="16.5" customHeight="1">
      <c r="A139" s="28"/>
      <c r="B139" s="157"/>
      <c r="C139" s="158" t="s">
        <v>228</v>
      </c>
      <c r="D139" s="158" t="s">
        <v>142</v>
      </c>
      <c r="E139" s="159" t="s">
        <v>376</v>
      </c>
      <c r="F139" s="160" t="s">
        <v>377</v>
      </c>
      <c r="G139" s="161" t="s">
        <v>178</v>
      </c>
      <c r="H139" s="162">
        <v>4</v>
      </c>
      <c r="I139" s="163"/>
      <c r="J139" s="164">
        <f t="shared" si="0"/>
        <v>0</v>
      </c>
      <c r="K139" s="165"/>
      <c r="L139" s="29"/>
      <c r="M139" s="166" t="s">
        <v>1</v>
      </c>
      <c r="N139" s="167" t="s">
        <v>39</v>
      </c>
      <c r="O139" s="54"/>
      <c r="P139" s="168">
        <f t="shared" si="1"/>
        <v>0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70" t="s">
        <v>331</v>
      </c>
      <c r="AT139" s="170" t="s">
        <v>142</v>
      </c>
      <c r="AU139" s="170" t="s">
        <v>81</v>
      </c>
      <c r="AY139" s="15" t="s">
        <v>139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5" t="s">
        <v>147</v>
      </c>
      <c r="BK139" s="171">
        <f t="shared" si="9"/>
        <v>0</v>
      </c>
      <c r="BL139" s="15" t="s">
        <v>331</v>
      </c>
      <c r="BM139" s="170" t="s">
        <v>378</v>
      </c>
    </row>
    <row r="140" spans="1:65" s="2" customFormat="1" ht="16.5" customHeight="1">
      <c r="A140" s="28"/>
      <c r="B140" s="157"/>
      <c r="C140" s="181" t="s">
        <v>232</v>
      </c>
      <c r="D140" s="181" t="s">
        <v>182</v>
      </c>
      <c r="E140" s="182" t="s">
        <v>379</v>
      </c>
      <c r="F140" s="183" t="s">
        <v>380</v>
      </c>
      <c r="G140" s="184" t="s">
        <v>178</v>
      </c>
      <c r="H140" s="185">
        <v>4</v>
      </c>
      <c r="I140" s="186"/>
      <c r="J140" s="187">
        <f t="shared" si="0"/>
        <v>0</v>
      </c>
      <c r="K140" s="188"/>
      <c r="L140" s="189"/>
      <c r="M140" s="190" t="s">
        <v>1</v>
      </c>
      <c r="N140" s="191" t="s">
        <v>39</v>
      </c>
      <c r="O140" s="54"/>
      <c r="P140" s="168">
        <f t="shared" si="1"/>
        <v>0</v>
      </c>
      <c r="Q140" s="168">
        <v>0</v>
      </c>
      <c r="R140" s="168">
        <f t="shared" si="2"/>
        <v>0</v>
      </c>
      <c r="S140" s="168">
        <v>0</v>
      </c>
      <c r="T140" s="169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70" t="s">
        <v>335</v>
      </c>
      <c r="AT140" s="170" t="s">
        <v>182</v>
      </c>
      <c r="AU140" s="170" t="s">
        <v>81</v>
      </c>
      <c r="AY140" s="15" t="s">
        <v>139</v>
      </c>
      <c r="BE140" s="171">
        <f t="shared" si="4"/>
        <v>0</v>
      </c>
      <c r="BF140" s="171">
        <f t="shared" si="5"/>
        <v>0</v>
      </c>
      <c r="BG140" s="171">
        <f t="shared" si="6"/>
        <v>0</v>
      </c>
      <c r="BH140" s="171">
        <f t="shared" si="7"/>
        <v>0</v>
      </c>
      <c r="BI140" s="171">
        <f t="shared" si="8"/>
        <v>0</v>
      </c>
      <c r="BJ140" s="15" t="s">
        <v>147</v>
      </c>
      <c r="BK140" s="171">
        <f t="shared" si="9"/>
        <v>0</v>
      </c>
      <c r="BL140" s="15" t="s">
        <v>331</v>
      </c>
      <c r="BM140" s="170" t="s">
        <v>381</v>
      </c>
    </row>
    <row r="141" spans="1:65" s="2" customFormat="1" ht="16.5" customHeight="1">
      <c r="A141" s="28"/>
      <c r="B141" s="157"/>
      <c r="C141" s="158" t="s">
        <v>7</v>
      </c>
      <c r="D141" s="158" t="s">
        <v>142</v>
      </c>
      <c r="E141" s="159" t="s">
        <v>382</v>
      </c>
      <c r="F141" s="160" t="s">
        <v>383</v>
      </c>
      <c r="G141" s="161" t="s">
        <v>178</v>
      </c>
      <c r="H141" s="162">
        <v>70</v>
      </c>
      <c r="I141" s="163"/>
      <c r="J141" s="164">
        <f t="shared" si="0"/>
        <v>0</v>
      </c>
      <c r="K141" s="165"/>
      <c r="L141" s="29"/>
      <c r="M141" s="166" t="s">
        <v>1</v>
      </c>
      <c r="N141" s="167" t="s">
        <v>39</v>
      </c>
      <c r="O141" s="54"/>
      <c r="P141" s="168">
        <f t="shared" si="1"/>
        <v>0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70" t="s">
        <v>331</v>
      </c>
      <c r="AT141" s="170" t="s">
        <v>142</v>
      </c>
      <c r="AU141" s="170" t="s">
        <v>81</v>
      </c>
      <c r="AY141" s="15" t="s">
        <v>139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5" t="s">
        <v>147</v>
      </c>
      <c r="BK141" s="171">
        <f t="shared" si="9"/>
        <v>0</v>
      </c>
      <c r="BL141" s="15" t="s">
        <v>331</v>
      </c>
      <c r="BM141" s="170" t="s">
        <v>384</v>
      </c>
    </row>
    <row r="142" spans="1:65" s="2" customFormat="1" ht="16.5" customHeight="1">
      <c r="A142" s="28"/>
      <c r="B142" s="157"/>
      <c r="C142" s="181" t="s">
        <v>239</v>
      </c>
      <c r="D142" s="181" t="s">
        <v>182</v>
      </c>
      <c r="E142" s="182" t="s">
        <v>385</v>
      </c>
      <c r="F142" s="183" t="s">
        <v>386</v>
      </c>
      <c r="G142" s="184" t="s">
        <v>178</v>
      </c>
      <c r="H142" s="185">
        <v>70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39</v>
      </c>
      <c r="O142" s="54"/>
      <c r="P142" s="168">
        <f t="shared" si="1"/>
        <v>0</v>
      </c>
      <c r="Q142" s="168">
        <v>0</v>
      </c>
      <c r="R142" s="168">
        <f t="shared" si="2"/>
        <v>0</v>
      </c>
      <c r="S142" s="168">
        <v>0</v>
      </c>
      <c r="T142" s="169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70" t="s">
        <v>335</v>
      </c>
      <c r="AT142" s="170" t="s">
        <v>182</v>
      </c>
      <c r="AU142" s="170" t="s">
        <v>81</v>
      </c>
      <c r="AY142" s="15" t="s">
        <v>139</v>
      </c>
      <c r="BE142" s="171">
        <f t="shared" si="4"/>
        <v>0</v>
      </c>
      <c r="BF142" s="171">
        <f t="shared" si="5"/>
        <v>0</v>
      </c>
      <c r="BG142" s="171">
        <f t="shared" si="6"/>
        <v>0</v>
      </c>
      <c r="BH142" s="171">
        <f t="shared" si="7"/>
        <v>0</v>
      </c>
      <c r="BI142" s="171">
        <f t="shared" si="8"/>
        <v>0</v>
      </c>
      <c r="BJ142" s="15" t="s">
        <v>147</v>
      </c>
      <c r="BK142" s="171">
        <f t="shared" si="9"/>
        <v>0</v>
      </c>
      <c r="BL142" s="15" t="s">
        <v>331</v>
      </c>
      <c r="BM142" s="170" t="s">
        <v>387</v>
      </c>
    </row>
    <row r="143" spans="1:65" s="2" customFormat="1" ht="16.5" customHeight="1">
      <c r="A143" s="28"/>
      <c r="B143" s="157"/>
      <c r="C143" s="158" t="s">
        <v>243</v>
      </c>
      <c r="D143" s="158" t="s">
        <v>142</v>
      </c>
      <c r="E143" s="159" t="s">
        <v>388</v>
      </c>
      <c r="F143" s="160" t="s">
        <v>389</v>
      </c>
      <c r="G143" s="161" t="s">
        <v>178</v>
      </c>
      <c r="H143" s="162">
        <v>32</v>
      </c>
      <c r="I143" s="163"/>
      <c r="J143" s="164">
        <f t="shared" si="0"/>
        <v>0</v>
      </c>
      <c r="K143" s="165"/>
      <c r="L143" s="29"/>
      <c r="M143" s="166" t="s">
        <v>1</v>
      </c>
      <c r="N143" s="167" t="s">
        <v>39</v>
      </c>
      <c r="O143" s="54"/>
      <c r="P143" s="168">
        <f t="shared" si="1"/>
        <v>0</v>
      </c>
      <c r="Q143" s="168">
        <v>0</v>
      </c>
      <c r="R143" s="168">
        <f t="shared" si="2"/>
        <v>0</v>
      </c>
      <c r="S143" s="168">
        <v>0</v>
      </c>
      <c r="T143" s="169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70" t="s">
        <v>331</v>
      </c>
      <c r="AT143" s="170" t="s">
        <v>142</v>
      </c>
      <c r="AU143" s="170" t="s">
        <v>81</v>
      </c>
      <c r="AY143" s="15" t="s">
        <v>139</v>
      </c>
      <c r="BE143" s="171">
        <f t="shared" si="4"/>
        <v>0</v>
      </c>
      <c r="BF143" s="171">
        <f t="shared" si="5"/>
        <v>0</v>
      </c>
      <c r="BG143" s="171">
        <f t="shared" si="6"/>
        <v>0</v>
      </c>
      <c r="BH143" s="171">
        <f t="shared" si="7"/>
        <v>0</v>
      </c>
      <c r="BI143" s="171">
        <f t="shared" si="8"/>
        <v>0</v>
      </c>
      <c r="BJ143" s="15" t="s">
        <v>147</v>
      </c>
      <c r="BK143" s="171">
        <f t="shared" si="9"/>
        <v>0</v>
      </c>
      <c r="BL143" s="15" t="s">
        <v>331</v>
      </c>
      <c r="BM143" s="170" t="s">
        <v>390</v>
      </c>
    </row>
    <row r="144" spans="1:65" s="2" customFormat="1" ht="16.5" customHeight="1">
      <c r="A144" s="28"/>
      <c r="B144" s="157"/>
      <c r="C144" s="181" t="s">
        <v>247</v>
      </c>
      <c r="D144" s="181" t="s">
        <v>182</v>
      </c>
      <c r="E144" s="182" t="s">
        <v>391</v>
      </c>
      <c r="F144" s="183" t="s">
        <v>392</v>
      </c>
      <c r="G144" s="184" t="s">
        <v>178</v>
      </c>
      <c r="H144" s="185">
        <v>32</v>
      </c>
      <c r="I144" s="186"/>
      <c r="J144" s="187">
        <f t="shared" si="0"/>
        <v>0</v>
      </c>
      <c r="K144" s="188"/>
      <c r="L144" s="189"/>
      <c r="M144" s="190" t="s">
        <v>1</v>
      </c>
      <c r="N144" s="191" t="s">
        <v>39</v>
      </c>
      <c r="O144" s="54"/>
      <c r="P144" s="168">
        <f t="shared" si="1"/>
        <v>0</v>
      </c>
      <c r="Q144" s="168">
        <v>0</v>
      </c>
      <c r="R144" s="168">
        <f t="shared" si="2"/>
        <v>0</v>
      </c>
      <c r="S144" s="168">
        <v>0</v>
      </c>
      <c r="T144" s="169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70" t="s">
        <v>335</v>
      </c>
      <c r="AT144" s="170" t="s">
        <v>182</v>
      </c>
      <c r="AU144" s="170" t="s">
        <v>81</v>
      </c>
      <c r="AY144" s="15" t="s">
        <v>139</v>
      </c>
      <c r="BE144" s="171">
        <f t="shared" si="4"/>
        <v>0</v>
      </c>
      <c r="BF144" s="171">
        <f t="shared" si="5"/>
        <v>0</v>
      </c>
      <c r="BG144" s="171">
        <f t="shared" si="6"/>
        <v>0</v>
      </c>
      <c r="BH144" s="171">
        <f t="shared" si="7"/>
        <v>0</v>
      </c>
      <c r="BI144" s="171">
        <f t="shared" si="8"/>
        <v>0</v>
      </c>
      <c r="BJ144" s="15" t="s">
        <v>147</v>
      </c>
      <c r="BK144" s="171">
        <f t="shared" si="9"/>
        <v>0</v>
      </c>
      <c r="BL144" s="15" t="s">
        <v>331</v>
      </c>
      <c r="BM144" s="170" t="s">
        <v>393</v>
      </c>
    </row>
    <row r="145" spans="1:65" s="2" customFormat="1" ht="16.5" customHeight="1">
      <c r="A145" s="28"/>
      <c r="B145" s="157"/>
      <c r="C145" s="158" t="s">
        <v>251</v>
      </c>
      <c r="D145" s="158" t="s">
        <v>142</v>
      </c>
      <c r="E145" s="159" t="s">
        <v>394</v>
      </c>
      <c r="F145" s="160" t="s">
        <v>395</v>
      </c>
      <c r="G145" s="161" t="s">
        <v>178</v>
      </c>
      <c r="H145" s="162">
        <v>58</v>
      </c>
      <c r="I145" s="163"/>
      <c r="J145" s="164">
        <f t="shared" si="0"/>
        <v>0</v>
      </c>
      <c r="K145" s="165"/>
      <c r="L145" s="29"/>
      <c r="M145" s="166" t="s">
        <v>1</v>
      </c>
      <c r="N145" s="167" t="s">
        <v>39</v>
      </c>
      <c r="O145" s="54"/>
      <c r="P145" s="168">
        <f t="shared" si="1"/>
        <v>0</v>
      </c>
      <c r="Q145" s="168">
        <v>0</v>
      </c>
      <c r="R145" s="168">
        <f t="shared" si="2"/>
        <v>0</v>
      </c>
      <c r="S145" s="168">
        <v>0</v>
      </c>
      <c r="T145" s="169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70" t="s">
        <v>331</v>
      </c>
      <c r="AT145" s="170" t="s">
        <v>142</v>
      </c>
      <c r="AU145" s="170" t="s">
        <v>81</v>
      </c>
      <c r="AY145" s="15" t="s">
        <v>139</v>
      </c>
      <c r="BE145" s="171">
        <f t="shared" si="4"/>
        <v>0</v>
      </c>
      <c r="BF145" s="171">
        <f t="shared" si="5"/>
        <v>0</v>
      </c>
      <c r="BG145" s="171">
        <f t="shared" si="6"/>
        <v>0</v>
      </c>
      <c r="BH145" s="171">
        <f t="shared" si="7"/>
        <v>0</v>
      </c>
      <c r="BI145" s="171">
        <f t="shared" si="8"/>
        <v>0</v>
      </c>
      <c r="BJ145" s="15" t="s">
        <v>147</v>
      </c>
      <c r="BK145" s="171">
        <f t="shared" si="9"/>
        <v>0</v>
      </c>
      <c r="BL145" s="15" t="s">
        <v>331</v>
      </c>
      <c r="BM145" s="170" t="s">
        <v>396</v>
      </c>
    </row>
    <row r="146" spans="1:65" s="2" customFormat="1" ht="16.5" customHeight="1">
      <c r="A146" s="28"/>
      <c r="B146" s="157"/>
      <c r="C146" s="181" t="s">
        <v>255</v>
      </c>
      <c r="D146" s="181" t="s">
        <v>182</v>
      </c>
      <c r="E146" s="182" t="s">
        <v>397</v>
      </c>
      <c r="F146" s="183" t="s">
        <v>398</v>
      </c>
      <c r="G146" s="184" t="s">
        <v>178</v>
      </c>
      <c r="H146" s="185">
        <v>58</v>
      </c>
      <c r="I146" s="186"/>
      <c r="J146" s="187">
        <f t="shared" si="0"/>
        <v>0</v>
      </c>
      <c r="K146" s="188"/>
      <c r="L146" s="189"/>
      <c r="M146" s="190" t="s">
        <v>1</v>
      </c>
      <c r="N146" s="191" t="s">
        <v>39</v>
      </c>
      <c r="O146" s="54"/>
      <c r="P146" s="168">
        <f t="shared" si="1"/>
        <v>0</v>
      </c>
      <c r="Q146" s="168">
        <v>0</v>
      </c>
      <c r="R146" s="168">
        <f t="shared" si="2"/>
        <v>0</v>
      </c>
      <c r="S146" s="168">
        <v>0</v>
      </c>
      <c r="T146" s="169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70" t="s">
        <v>335</v>
      </c>
      <c r="AT146" s="170" t="s">
        <v>182</v>
      </c>
      <c r="AU146" s="170" t="s">
        <v>81</v>
      </c>
      <c r="AY146" s="15" t="s">
        <v>139</v>
      </c>
      <c r="BE146" s="171">
        <f t="shared" si="4"/>
        <v>0</v>
      </c>
      <c r="BF146" s="171">
        <f t="shared" si="5"/>
        <v>0</v>
      </c>
      <c r="BG146" s="171">
        <f t="shared" si="6"/>
        <v>0</v>
      </c>
      <c r="BH146" s="171">
        <f t="shared" si="7"/>
        <v>0</v>
      </c>
      <c r="BI146" s="171">
        <f t="shared" si="8"/>
        <v>0</v>
      </c>
      <c r="BJ146" s="15" t="s">
        <v>147</v>
      </c>
      <c r="BK146" s="171">
        <f t="shared" si="9"/>
        <v>0</v>
      </c>
      <c r="BL146" s="15" t="s">
        <v>331</v>
      </c>
      <c r="BM146" s="170" t="s">
        <v>399</v>
      </c>
    </row>
    <row r="147" spans="1:65" s="2" customFormat="1" ht="16.5" customHeight="1">
      <c r="A147" s="28"/>
      <c r="B147" s="157"/>
      <c r="C147" s="158" t="s">
        <v>259</v>
      </c>
      <c r="D147" s="158" t="s">
        <v>142</v>
      </c>
      <c r="E147" s="159" t="s">
        <v>400</v>
      </c>
      <c r="F147" s="160" t="s">
        <v>401</v>
      </c>
      <c r="G147" s="161" t="s">
        <v>213</v>
      </c>
      <c r="H147" s="192"/>
      <c r="I147" s="163"/>
      <c r="J147" s="164">
        <f t="shared" si="0"/>
        <v>0</v>
      </c>
      <c r="K147" s="165"/>
      <c r="L147" s="29"/>
      <c r="M147" s="166" t="s">
        <v>1</v>
      </c>
      <c r="N147" s="167" t="s">
        <v>39</v>
      </c>
      <c r="O147" s="54"/>
      <c r="P147" s="168">
        <f t="shared" si="1"/>
        <v>0</v>
      </c>
      <c r="Q147" s="168">
        <v>0</v>
      </c>
      <c r="R147" s="168">
        <f t="shared" si="2"/>
        <v>0</v>
      </c>
      <c r="S147" s="168">
        <v>0</v>
      </c>
      <c r="T147" s="169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70" t="s">
        <v>331</v>
      </c>
      <c r="AT147" s="170" t="s">
        <v>142</v>
      </c>
      <c r="AU147" s="170" t="s">
        <v>81</v>
      </c>
      <c r="AY147" s="15" t="s">
        <v>139</v>
      </c>
      <c r="BE147" s="171">
        <f t="shared" si="4"/>
        <v>0</v>
      </c>
      <c r="BF147" s="171">
        <f t="shared" si="5"/>
        <v>0</v>
      </c>
      <c r="BG147" s="171">
        <f t="shared" si="6"/>
        <v>0</v>
      </c>
      <c r="BH147" s="171">
        <f t="shared" si="7"/>
        <v>0</v>
      </c>
      <c r="BI147" s="171">
        <f t="shared" si="8"/>
        <v>0</v>
      </c>
      <c r="BJ147" s="15" t="s">
        <v>147</v>
      </c>
      <c r="BK147" s="171">
        <f t="shared" si="9"/>
        <v>0</v>
      </c>
      <c r="BL147" s="15" t="s">
        <v>331</v>
      </c>
      <c r="BM147" s="170" t="s">
        <v>402</v>
      </c>
    </row>
    <row r="148" spans="1:65" s="2" customFormat="1" ht="16.5" customHeight="1">
      <c r="A148" s="28"/>
      <c r="B148" s="157"/>
      <c r="C148" s="158" t="s">
        <v>263</v>
      </c>
      <c r="D148" s="158" t="s">
        <v>142</v>
      </c>
      <c r="E148" s="159" t="s">
        <v>403</v>
      </c>
      <c r="F148" s="160" t="s">
        <v>404</v>
      </c>
      <c r="G148" s="161" t="s">
        <v>213</v>
      </c>
      <c r="H148" s="192"/>
      <c r="I148" s="163"/>
      <c r="J148" s="164">
        <f t="shared" si="0"/>
        <v>0</v>
      </c>
      <c r="K148" s="165"/>
      <c r="L148" s="29"/>
      <c r="M148" s="166" t="s">
        <v>1</v>
      </c>
      <c r="N148" s="167" t="s">
        <v>39</v>
      </c>
      <c r="O148" s="54"/>
      <c r="P148" s="168">
        <f t="shared" si="1"/>
        <v>0</v>
      </c>
      <c r="Q148" s="168">
        <v>0</v>
      </c>
      <c r="R148" s="168">
        <f t="shared" si="2"/>
        <v>0</v>
      </c>
      <c r="S148" s="168">
        <v>0</v>
      </c>
      <c r="T148" s="169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70" t="s">
        <v>331</v>
      </c>
      <c r="AT148" s="170" t="s">
        <v>142</v>
      </c>
      <c r="AU148" s="170" t="s">
        <v>81</v>
      </c>
      <c r="AY148" s="15" t="s">
        <v>139</v>
      </c>
      <c r="BE148" s="171">
        <f t="shared" si="4"/>
        <v>0</v>
      </c>
      <c r="BF148" s="171">
        <f t="shared" si="5"/>
        <v>0</v>
      </c>
      <c r="BG148" s="171">
        <f t="shared" si="6"/>
        <v>0</v>
      </c>
      <c r="BH148" s="171">
        <f t="shared" si="7"/>
        <v>0</v>
      </c>
      <c r="BI148" s="171">
        <f t="shared" si="8"/>
        <v>0</v>
      </c>
      <c r="BJ148" s="15" t="s">
        <v>147</v>
      </c>
      <c r="BK148" s="171">
        <f t="shared" si="9"/>
        <v>0</v>
      </c>
      <c r="BL148" s="15" t="s">
        <v>331</v>
      </c>
      <c r="BM148" s="170" t="s">
        <v>405</v>
      </c>
    </row>
    <row r="149" spans="1:65" s="2" customFormat="1" ht="16.5" customHeight="1">
      <c r="A149" s="28"/>
      <c r="B149" s="157"/>
      <c r="C149" s="158" t="s">
        <v>267</v>
      </c>
      <c r="D149" s="158" t="s">
        <v>142</v>
      </c>
      <c r="E149" s="159" t="s">
        <v>406</v>
      </c>
      <c r="F149" s="160" t="s">
        <v>407</v>
      </c>
      <c r="G149" s="161" t="s">
        <v>213</v>
      </c>
      <c r="H149" s="192"/>
      <c r="I149" s="163"/>
      <c r="J149" s="164">
        <f t="shared" si="0"/>
        <v>0</v>
      </c>
      <c r="K149" s="165"/>
      <c r="L149" s="29"/>
      <c r="M149" s="166" t="s">
        <v>1</v>
      </c>
      <c r="N149" s="167" t="s">
        <v>39</v>
      </c>
      <c r="O149" s="54"/>
      <c r="P149" s="168">
        <f t="shared" si="1"/>
        <v>0</v>
      </c>
      <c r="Q149" s="168">
        <v>0</v>
      </c>
      <c r="R149" s="168">
        <f t="shared" si="2"/>
        <v>0</v>
      </c>
      <c r="S149" s="168">
        <v>0</v>
      </c>
      <c r="T149" s="169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70" t="s">
        <v>331</v>
      </c>
      <c r="AT149" s="170" t="s">
        <v>142</v>
      </c>
      <c r="AU149" s="170" t="s">
        <v>81</v>
      </c>
      <c r="AY149" s="15" t="s">
        <v>139</v>
      </c>
      <c r="BE149" s="171">
        <f t="shared" si="4"/>
        <v>0</v>
      </c>
      <c r="BF149" s="171">
        <f t="shared" si="5"/>
        <v>0</v>
      </c>
      <c r="BG149" s="171">
        <f t="shared" si="6"/>
        <v>0</v>
      </c>
      <c r="BH149" s="171">
        <f t="shared" si="7"/>
        <v>0</v>
      </c>
      <c r="BI149" s="171">
        <f t="shared" si="8"/>
        <v>0</v>
      </c>
      <c r="BJ149" s="15" t="s">
        <v>147</v>
      </c>
      <c r="BK149" s="171">
        <f t="shared" si="9"/>
        <v>0</v>
      </c>
      <c r="BL149" s="15" t="s">
        <v>331</v>
      </c>
      <c r="BM149" s="170" t="s">
        <v>408</v>
      </c>
    </row>
    <row r="150" spans="1:65" s="2" customFormat="1" ht="16.5" customHeight="1">
      <c r="A150" s="28"/>
      <c r="B150" s="157"/>
      <c r="C150" s="158" t="s">
        <v>271</v>
      </c>
      <c r="D150" s="158" t="s">
        <v>142</v>
      </c>
      <c r="E150" s="159" t="s">
        <v>409</v>
      </c>
      <c r="F150" s="160" t="s">
        <v>410</v>
      </c>
      <c r="G150" s="161" t="s">
        <v>213</v>
      </c>
      <c r="H150" s="192"/>
      <c r="I150" s="163"/>
      <c r="J150" s="164">
        <f t="shared" si="0"/>
        <v>0</v>
      </c>
      <c r="K150" s="165"/>
      <c r="L150" s="29"/>
      <c r="M150" s="166" t="s">
        <v>1</v>
      </c>
      <c r="N150" s="167" t="s">
        <v>39</v>
      </c>
      <c r="O150" s="54"/>
      <c r="P150" s="168">
        <f t="shared" si="1"/>
        <v>0</v>
      </c>
      <c r="Q150" s="168">
        <v>0</v>
      </c>
      <c r="R150" s="168">
        <f t="shared" si="2"/>
        <v>0</v>
      </c>
      <c r="S150" s="168">
        <v>0</v>
      </c>
      <c r="T150" s="169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70" t="s">
        <v>331</v>
      </c>
      <c r="AT150" s="170" t="s">
        <v>142</v>
      </c>
      <c r="AU150" s="170" t="s">
        <v>81</v>
      </c>
      <c r="AY150" s="15" t="s">
        <v>139</v>
      </c>
      <c r="BE150" s="171">
        <f t="shared" si="4"/>
        <v>0</v>
      </c>
      <c r="BF150" s="171">
        <f t="shared" si="5"/>
        <v>0</v>
      </c>
      <c r="BG150" s="171">
        <f t="shared" si="6"/>
        <v>0</v>
      </c>
      <c r="BH150" s="171">
        <f t="shared" si="7"/>
        <v>0</v>
      </c>
      <c r="BI150" s="171">
        <f t="shared" si="8"/>
        <v>0</v>
      </c>
      <c r="BJ150" s="15" t="s">
        <v>147</v>
      </c>
      <c r="BK150" s="171">
        <f t="shared" si="9"/>
        <v>0</v>
      </c>
      <c r="BL150" s="15" t="s">
        <v>331</v>
      </c>
      <c r="BM150" s="170" t="s">
        <v>411</v>
      </c>
    </row>
    <row r="151" spans="1:65" s="12" customFormat="1" ht="25.9" customHeight="1">
      <c r="B151" s="144"/>
      <c r="D151" s="145" t="s">
        <v>72</v>
      </c>
      <c r="E151" s="146" t="s">
        <v>307</v>
      </c>
      <c r="F151" s="146" t="s">
        <v>412</v>
      </c>
      <c r="I151" s="147"/>
      <c r="J151" s="148">
        <f>BK151</f>
        <v>0</v>
      </c>
      <c r="L151" s="144"/>
      <c r="M151" s="149"/>
      <c r="N151" s="150"/>
      <c r="O151" s="150"/>
      <c r="P151" s="151">
        <f>SUM(P152:P153)</f>
        <v>0</v>
      </c>
      <c r="Q151" s="150"/>
      <c r="R151" s="151">
        <f>SUM(R152:R153)</f>
        <v>0</v>
      </c>
      <c r="S151" s="150"/>
      <c r="T151" s="152">
        <f>SUM(T152:T153)</f>
        <v>0</v>
      </c>
      <c r="AR151" s="145" t="s">
        <v>146</v>
      </c>
      <c r="AT151" s="153" t="s">
        <v>72</v>
      </c>
      <c r="AU151" s="153" t="s">
        <v>73</v>
      </c>
      <c r="AY151" s="145" t="s">
        <v>139</v>
      </c>
      <c r="BK151" s="154">
        <f>SUM(BK152:BK153)</f>
        <v>0</v>
      </c>
    </row>
    <row r="152" spans="1:65" s="2" customFormat="1" ht="16.5" customHeight="1">
      <c r="A152" s="28"/>
      <c r="B152" s="157"/>
      <c r="C152" s="158" t="s">
        <v>275</v>
      </c>
      <c r="D152" s="158" t="s">
        <v>142</v>
      </c>
      <c r="E152" s="159" t="s">
        <v>413</v>
      </c>
      <c r="F152" s="160" t="s">
        <v>414</v>
      </c>
      <c r="G152" s="161" t="s">
        <v>415</v>
      </c>
      <c r="H152" s="162">
        <v>1</v>
      </c>
      <c r="I152" s="163"/>
      <c r="J152" s="164">
        <f>ROUND(I152*H152,2)</f>
        <v>0</v>
      </c>
      <c r="K152" s="165"/>
      <c r="L152" s="29"/>
      <c r="M152" s="166" t="s">
        <v>1</v>
      </c>
      <c r="N152" s="167" t="s">
        <v>39</v>
      </c>
      <c r="O152" s="54"/>
      <c r="P152" s="168">
        <f>O152*H152</f>
        <v>0</v>
      </c>
      <c r="Q152" s="168">
        <v>0</v>
      </c>
      <c r="R152" s="168">
        <f>Q152*H152</f>
        <v>0</v>
      </c>
      <c r="S152" s="168">
        <v>0</v>
      </c>
      <c r="T152" s="169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70" t="s">
        <v>416</v>
      </c>
      <c r="AT152" s="170" t="s">
        <v>142</v>
      </c>
      <c r="AU152" s="170" t="s">
        <v>81</v>
      </c>
      <c r="AY152" s="15" t="s">
        <v>139</v>
      </c>
      <c r="BE152" s="171">
        <f>IF(N152="základná",J152,0)</f>
        <v>0</v>
      </c>
      <c r="BF152" s="171">
        <f>IF(N152="znížená",J152,0)</f>
        <v>0</v>
      </c>
      <c r="BG152" s="171">
        <f>IF(N152="zákl. prenesená",J152,0)</f>
        <v>0</v>
      </c>
      <c r="BH152" s="171">
        <f>IF(N152="zníž. prenesená",J152,0)</f>
        <v>0</v>
      </c>
      <c r="BI152" s="171">
        <f>IF(N152="nulová",J152,0)</f>
        <v>0</v>
      </c>
      <c r="BJ152" s="15" t="s">
        <v>147</v>
      </c>
      <c r="BK152" s="171">
        <f>ROUND(I152*H152,2)</f>
        <v>0</v>
      </c>
      <c r="BL152" s="15" t="s">
        <v>416</v>
      </c>
      <c r="BM152" s="170" t="s">
        <v>417</v>
      </c>
    </row>
    <row r="153" spans="1:65" s="2" customFormat="1" ht="16.5" customHeight="1">
      <c r="A153" s="28"/>
      <c r="B153" s="157"/>
      <c r="C153" s="158" t="s">
        <v>279</v>
      </c>
      <c r="D153" s="158" t="s">
        <v>142</v>
      </c>
      <c r="E153" s="159" t="s">
        <v>418</v>
      </c>
      <c r="F153" s="160" t="s">
        <v>419</v>
      </c>
      <c r="G153" s="161" t="s">
        <v>415</v>
      </c>
      <c r="H153" s="162">
        <v>1</v>
      </c>
      <c r="I153" s="163"/>
      <c r="J153" s="164">
        <f>ROUND(I153*H153,2)</f>
        <v>0</v>
      </c>
      <c r="K153" s="165"/>
      <c r="L153" s="29"/>
      <c r="M153" s="193" t="s">
        <v>1</v>
      </c>
      <c r="N153" s="194" t="s">
        <v>39</v>
      </c>
      <c r="O153" s="195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70" t="s">
        <v>416</v>
      </c>
      <c r="AT153" s="170" t="s">
        <v>142</v>
      </c>
      <c r="AU153" s="170" t="s">
        <v>81</v>
      </c>
      <c r="AY153" s="15" t="s">
        <v>139</v>
      </c>
      <c r="BE153" s="171">
        <f>IF(N153="základná",J153,0)</f>
        <v>0</v>
      </c>
      <c r="BF153" s="171">
        <f>IF(N153="znížená",J153,0)</f>
        <v>0</v>
      </c>
      <c r="BG153" s="171">
        <f>IF(N153="zákl. prenesená",J153,0)</f>
        <v>0</v>
      </c>
      <c r="BH153" s="171">
        <f>IF(N153="zníž. prenesená",J153,0)</f>
        <v>0</v>
      </c>
      <c r="BI153" s="171">
        <f>IF(N153="nulová",J153,0)</f>
        <v>0</v>
      </c>
      <c r="BJ153" s="15" t="s">
        <v>147</v>
      </c>
      <c r="BK153" s="171">
        <f>ROUND(I153*H153,2)</f>
        <v>0</v>
      </c>
      <c r="BL153" s="15" t="s">
        <v>416</v>
      </c>
      <c r="BM153" s="170" t="s">
        <v>420</v>
      </c>
    </row>
    <row r="154" spans="1:65" s="2" customFormat="1" ht="7" customHeight="1">
      <c r="A154" s="28"/>
      <c r="B154" s="43"/>
      <c r="C154" s="44"/>
      <c r="D154" s="44"/>
      <c r="E154" s="44"/>
      <c r="F154" s="44"/>
      <c r="G154" s="44"/>
      <c r="H154" s="44"/>
      <c r="I154" s="116"/>
      <c r="J154" s="44"/>
      <c r="K154" s="44"/>
      <c r="L154" s="29"/>
      <c r="M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</row>
  </sheetData>
  <autoFilter ref="C118:K153" xr:uid="{00000000-0009-0000-0000-000002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64"/>
  <sheetViews>
    <sheetView showGridLines="0" workbookViewId="0">
      <selection activeCell="E18" sqref="E18:H18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100.77734375" style="1" customWidth="1"/>
    <col min="7" max="7" width="7" style="1" customWidth="1"/>
    <col min="8" max="8" width="11.44140625" style="1" customWidth="1"/>
    <col min="9" max="9" width="20.109375" style="89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89"/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5" t="s">
        <v>88</v>
      </c>
    </row>
    <row r="3" spans="1:46" s="1" customFormat="1" ht="7" customHeight="1">
      <c r="B3" s="16"/>
      <c r="C3" s="17"/>
      <c r="D3" s="17"/>
      <c r="E3" s="17"/>
      <c r="F3" s="17"/>
      <c r="G3" s="17"/>
      <c r="H3" s="17"/>
      <c r="I3" s="90"/>
      <c r="J3" s="17"/>
      <c r="K3" s="17"/>
      <c r="L3" s="18"/>
      <c r="AT3" s="15" t="s">
        <v>73</v>
      </c>
    </row>
    <row r="4" spans="1:46" s="1" customFormat="1" ht="25" customHeight="1">
      <c r="B4" s="18"/>
      <c r="D4" s="19" t="s">
        <v>110</v>
      </c>
      <c r="I4" s="89"/>
      <c r="L4" s="18"/>
      <c r="M4" s="91" t="s">
        <v>9</v>
      </c>
      <c r="AT4" s="15" t="s">
        <v>3</v>
      </c>
    </row>
    <row r="5" spans="1:46" s="1" customFormat="1" ht="7" customHeight="1">
      <c r="B5" s="18"/>
      <c r="I5" s="89"/>
      <c r="L5" s="18"/>
    </row>
    <row r="6" spans="1:46" s="1" customFormat="1" ht="12" customHeight="1">
      <c r="B6" s="18"/>
      <c r="D6" s="25" t="s">
        <v>15</v>
      </c>
      <c r="I6" s="89"/>
      <c r="L6" s="18"/>
    </row>
    <row r="7" spans="1:46" s="1" customFormat="1" ht="16.5" customHeight="1">
      <c r="B7" s="18"/>
      <c r="E7" s="250" t="str">
        <f>'Rekapitulácia stavby'!K6</f>
        <v>Výstavba zariadení využivajúcich OEZ v prevédzkach COOP Jednota Námestovo</v>
      </c>
      <c r="F7" s="251"/>
      <c r="G7" s="251"/>
      <c r="H7" s="251"/>
      <c r="I7" s="89"/>
      <c r="L7" s="18"/>
    </row>
    <row r="8" spans="1:46" s="2" customFormat="1" ht="12" customHeight="1">
      <c r="A8" s="28"/>
      <c r="B8" s="29"/>
      <c r="C8" s="28"/>
      <c r="D8" s="25" t="s">
        <v>111</v>
      </c>
      <c r="E8" s="28"/>
      <c r="F8" s="28"/>
      <c r="G8" s="28"/>
      <c r="H8" s="28"/>
      <c r="I8" s="92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03"/>
      <c r="D9" s="203"/>
      <c r="E9" s="252" t="s">
        <v>421</v>
      </c>
      <c r="F9" s="253"/>
      <c r="G9" s="253"/>
      <c r="H9" s="253"/>
      <c r="I9" s="204"/>
      <c r="J9" s="203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03"/>
      <c r="D10" s="203"/>
      <c r="E10" s="203"/>
      <c r="F10" s="203"/>
      <c r="G10" s="203"/>
      <c r="H10" s="203"/>
      <c r="I10" s="204"/>
      <c r="J10" s="203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03"/>
      <c r="D11" s="200" t="s">
        <v>17</v>
      </c>
      <c r="E11" s="203"/>
      <c r="F11" s="199" t="s">
        <v>1</v>
      </c>
      <c r="G11" s="203"/>
      <c r="H11" s="203"/>
      <c r="I11" s="205" t="s">
        <v>18</v>
      </c>
      <c r="J11" s="199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03"/>
      <c r="D12" s="200" t="s">
        <v>19</v>
      </c>
      <c r="E12" s="203"/>
      <c r="F12" s="199" t="s">
        <v>422</v>
      </c>
      <c r="G12" s="203"/>
      <c r="H12" s="203"/>
      <c r="I12" s="205" t="s">
        <v>21</v>
      </c>
      <c r="J12" s="206"/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03"/>
      <c r="D13" s="203"/>
      <c r="E13" s="203"/>
      <c r="F13" s="203"/>
      <c r="G13" s="203"/>
      <c r="H13" s="203"/>
      <c r="I13" s="204"/>
      <c r="J13" s="203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03"/>
      <c r="D14" s="200" t="s">
        <v>22</v>
      </c>
      <c r="E14" s="203"/>
      <c r="F14" s="203"/>
      <c r="G14" s="203"/>
      <c r="H14" s="203"/>
      <c r="I14" s="205" t="s">
        <v>23</v>
      </c>
      <c r="J14" s="199" t="s">
        <v>1</v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03"/>
      <c r="D15" s="203"/>
      <c r="E15" s="199" t="s">
        <v>24</v>
      </c>
      <c r="F15" s="203"/>
      <c r="G15" s="203"/>
      <c r="H15" s="203"/>
      <c r="I15" s="205" t="s">
        <v>25</v>
      </c>
      <c r="J15" s="199" t="s">
        <v>1</v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7" customHeight="1">
      <c r="A16" s="28"/>
      <c r="B16" s="29"/>
      <c r="C16" s="203"/>
      <c r="D16" s="203"/>
      <c r="E16" s="203"/>
      <c r="F16" s="203"/>
      <c r="G16" s="203"/>
      <c r="H16" s="203"/>
      <c r="I16" s="204"/>
      <c r="J16" s="203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03"/>
      <c r="D17" s="200" t="s">
        <v>26</v>
      </c>
      <c r="E17" s="203"/>
      <c r="F17" s="203"/>
      <c r="G17" s="203"/>
      <c r="H17" s="203"/>
      <c r="I17" s="205" t="s">
        <v>23</v>
      </c>
      <c r="J17" s="201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03"/>
      <c r="D18" s="203"/>
      <c r="E18" s="254"/>
      <c r="F18" s="255"/>
      <c r="G18" s="255"/>
      <c r="H18" s="255"/>
      <c r="I18" s="205" t="s">
        <v>25</v>
      </c>
      <c r="J18" s="201"/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7" customHeight="1">
      <c r="A19" s="28"/>
      <c r="B19" s="29"/>
      <c r="C19" s="28"/>
      <c r="D19" s="28"/>
      <c r="E19" s="28"/>
      <c r="F19" s="28"/>
      <c r="G19" s="28"/>
      <c r="H19" s="28"/>
      <c r="I19" s="92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93" t="s">
        <v>23</v>
      </c>
      <c r="J20" s="23" t="s">
        <v>1</v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29</v>
      </c>
      <c r="F21" s="28"/>
      <c r="G21" s="28"/>
      <c r="H21" s="28"/>
      <c r="I21" s="93" t="s">
        <v>25</v>
      </c>
      <c r="J21" s="23" t="s">
        <v>1</v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7" customHeight="1">
      <c r="A22" s="28"/>
      <c r="B22" s="29"/>
      <c r="C22" s="28"/>
      <c r="D22" s="28"/>
      <c r="E22" s="28"/>
      <c r="F22" s="28"/>
      <c r="G22" s="28"/>
      <c r="H22" s="28"/>
      <c r="I22" s="92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30</v>
      </c>
      <c r="E23" s="28"/>
      <c r="F23" s="28"/>
      <c r="G23" s="28"/>
      <c r="H23" s="28"/>
      <c r="I23" s="93" t="s">
        <v>23</v>
      </c>
      <c r="J23" s="23" t="s">
        <v>1</v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">
        <v>31</v>
      </c>
      <c r="F24" s="28"/>
      <c r="G24" s="28"/>
      <c r="H24" s="28"/>
      <c r="I24" s="93" t="s">
        <v>25</v>
      </c>
      <c r="J24" s="23" t="s">
        <v>1</v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7" customHeight="1">
      <c r="A25" s="28"/>
      <c r="B25" s="29"/>
      <c r="C25" s="28"/>
      <c r="D25" s="28"/>
      <c r="E25" s="28"/>
      <c r="F25" s="28"/>
      <c r="G25" s="28"/>
      <c r="H25" s="28"/>
      <c r="I25" s="92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92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42" t="s">
        <v>1</v>
      </c>
      <c r="F27" s="242"/>
      <c r="G27" s="242"/>
      <c r="H27" s="242"/>
      <c r="I27" s="96"/>
      <c r="J27" s="94"/>
      <c r="K27" s="94"/>
      <c r="L27" s="97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7" customHeight="1">
      <c r="A28" s="28"/>
      <c r="B28" s="29"/>
      <c r="C28" s="28"/>
      <c r="D28" s="28"/>
      <c r="E28" s="28"/>
      <c r="F28" s="28"/>
      <c r="G28" s="28"/>
      <c r="H28" s="28"/>
      <c r="I28" s="92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7" customHeight="1">
      <c r="A29" s="28"/>
      <c r="B29" s="29"/>
      <c r="C29" s="28"/>
      <c r="D29" s="62"/>
      <c r="E29" s="62"/>
      <c r="F29" s="62"/>
      <c r="G29" s="62"/>
      <c r="H29" s="62"/>
      <c r="I29" s="98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4" customHeight="1">
      <c r="A30" s="28"/>
      <c r="B30" s="29"/>
      <c r="C30" s="28"/>
      <c r="D30" s="99" t="s">
        <v>33</v>
      </c>
      <c r="E30" s="28"/>
      <c r="F30" s="28"/>
      <c r="G30" s="28"/>
      <c r="H30" s="28"/>
      <c r="I30" s="92"/>
      <c r="J30" s="67">
        <f>ROUND(J122,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7" customHeight="1">
      <c r="A31" s="28"/>
      <c r="B31" s="29"/>
      <c r="C31" s="28"/>
      <c r="D31" s="62"/>
      <c r="E31" s="62"/>
      <c r="F31" s="62"/>
      <c r="G31" s="62"/>
      <c r="H31" s="62"/>
      <c r="I31" s="98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5" customHeight="1">
      <c r="A32" s="28"/>
      <c r="B32" s="29"/>
      <c r="C32" s="28"/>
      <c r="D32" s="28"/>
      <c r="E32" s="28"/>
      <c r="F32" s="32" t="s">
        <v>35</v>
      </c>
      <c r="G32" s="28"/>
      <c r="H32" s="28"/>
      <c r="I32" s="100" t="s">
        <v>34</v>
      </c>
      <c r="J32" s="32" t="s">
        <v>36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5" customHeight="1">
      <c r="A33" s="28"/>
      <c r="B33" s="29"/>
      <c r="C33" s="28"/>
      <c r="D33" s="101" t="s">
        <v>37</v>
      </c>
      <c r="E33" s="25" t="s">
        <v>38</v>
      </c>
      <c r="F33" s="102">
        <f>ROUND((SUM(BE122:BE163)),  2)</f>
        <v>0</v>
      </c>
      <c r="G33" s="28"/>
      <c r="H33" s="28"/>
      <c r="I33" s="103">
        <v>0.2</v>
      </c>
      <c r="J33" s="102">
        <f>ROUND(((SUM(BE122:BE163))*I33),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5" customHeight="1">
      <c r="A34" s="28"/>
      <c r="B34" s="29"/>
      <c r="C34" s="28"/>
      <c r="D34" s="28"/>
      <c r="E34" s="25" t="s">
        <v>39</v>
      </c>
      <c r="F34" s="102">
        <f>ROUND((SUM(BF122:BF163)),  2)</f>
        <v>0</v>
      </c>
      <c r="G34" s="28"/>
      <c r="H34" s="28"/>
      <c r="I34" s="103">
        <v>0.2</v>
      </c>
      <c r="J34" s="102">
        <f>ROUND(((SUM(BF122:BF163))*I34),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5" hidden="1" customHeight="1">
      <c r="A35" s="28"/>
      <c r="B35" s="29"/>
      <c r="C35" s="28"/>
      <c r="D35" s="28"/>
      <c r="E35" s="25" t="s">
        <v>40</v>
      </c>
      <c r="F35" s="102">
        <f>ROUND((SUM(BG122:BG163)),  2)</f>
        <v>0</v>
      </c>
      <c r="G35" s="28"/>
      <c r="H35" s="28"/>
      <c r="I35" s="103">
        <v>0.2</v>
      </c>
      <c r="J35" s="102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5" hidden="1" customHeight="1">
      <c r="A36" s="28"/>
      <c r="B36" s="29"/>
      <c r="C36" s="28"/>
      <c r="D36" s="28"/>
      <c r="E36" s="25" t="s">
        <v>41</v>
      </c>
      <c r="F36" s="102">
        <f>ROUND((SUM(BH122:BH163)),  2)</f>
        <v>0</v>
      </c>
      <c r="G36" s="28"/>
      <c r="H36" s="28"/>
      <c r="I36" s="103">
        <v>0.2</v>
      </c>
      <c r="J36" s="102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5" hidden="1" customHeight="1">
      <c r="A37" s="28"/>
      <c r="B37" s="29"/>
      <c r="C37" s="28"/>
      <c r="D37" s="28"/>
      <c r="E37" s="25" t="s">
        <v>42</v>
      </c>
      <c r="F37" s="102">
        <f>ROUND((SUM(BI122:BI163)),  2)</f>
        <v>0</v>
      </c>
      <c r="G37" s="28"/>
      <c r="H37" s="28"/>
      <c r="I37" s="103">
        <v>0</v>
      </c>
      <c r="J37" s="102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7" customHeight="1">
      <c r="A38" s="28"/>
      <c r="B38" s="29"/>
      <c r="C38" s="28"/>
      <c r="D38" s="28"/>
      <c r="E38" s="28"/>
      <c r="F38" s="28"/>
      <c r="G38" s="28"/>
      <c r="H38" s="28"/>
      <c r="I38" s="92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4" customHeight="1">
      <c r="A39" s="28"/>
      <c r="B39" s="29"/>
      <c r="C39" s="104"/>
      <c r="D39" s="105" t="s">
        <v>43</v>
      </c>
      <c r="E39" s="56"/>
      <c r="F39" s="56"/>
      <c r="G39" s="106" t="s">
        <v>44</v>
      </c>
      <c r="H39" s="107" t="s">
        <v>45</v>
      </c>
      <c r="I39" s="108"/>
      <c r="J39" s="109">
        <f>SUM(J30:J37)</f>
        <v>0</v>
      </c>
      <c r="K39" s="110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5" customHeight="1">
      <c r="A40" s="28"/>
      <c r="B40" s="29"/>
      <c r="C40" s="28"/>
      <c r="D40" s="28"/>
      <c r="E40" s="28"/>
      <c r="F40" s="28"/>
      <c r="G40" s="28"/>
      <c r="H40" s="28"/>
      <c r="I40" s="92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5" customHeight="1">
      <c r="B41" s="18"/>
      <c r="I41" s="89"/>
      <c r="L41" s="18"/>
    </row>
    <row r="42" spans="1:31" s="1" customFormat="1" ht="14.5" customHeight="1">
      <c r="B42" s="18"/>
      <c r="I42" s="89"/>
      <c r="L42" s="18"/>
    </row>
    <row r="43" spans="1:31" s="1" customFormat="1" ht="14.5" customHeight="1">
      <c r="B43" s="18"/>
      <c r="I43" s="89"/>
      <c r="L43" s="18"/>
    </row>
    <row r="44" spans="1:31" s="1" customFormat="1" ht="14.5" customHeight="1">
      <c r="B44" s="18"/>
      <c r="I44" s="89"/>
      <c r="L44" s="18"/>
    </row>
    <row r="45" spans="1:31" s="1" customFormat="1" ht="14.5" customHeight="1">
      <c r="B45" s="18"/>
      <c r="I45" s="89"/>
      <c r="L45" s="18"/>
    </row>
    <row r="46" spans="1:31" s="1" customFormat="1" ht="14.5" customHeight="1">
      <c r="B46" s="18"/>
      <c r="I46" s="89"/>
      <c r="L46" s="18"/>
    </row>
    <row r="47" spans="1:31" s="1" customFormat="1" ht="14.5" customHeight="1">
      <c r="B47" s="18"/>
      <c r="I47" s="89"/>
      <c r="L47" s="18"/>
    </row>
    <row r="48" spans="1:31" s="1" customFormat="1" ht="14.5" customHeight="1">
      <c r="B48" s="18"/>
      <c r="I48" s="89"/>
      <c r="L48" s="18"/>
    </row>
    <row r="49" spans="1:31" s="1" customFormat="1" ht="14.5" customHeight="1">
      <c r="B49" s="18"/>
      <c r="I49" s="89"/>
      <c r="L49" s="18"/>
    </row>
    <row r="50" spans="1:31" s="2" customFormat="1" ht="14.5" customHeight="1">
      <c r="B50" s="38"/>
      <c r="D50" s="39" t="s">
        <v>46</v>
      </c>
      <c r="E50" s="40"/>
      <c r="F50" s="40"/>
      <c r="G50" s="39" t="s">
        <v>47</v>
      </c>
      <c r="H50" s="40"/>
      <c r="I50" s="111"/>
      <c r="J50" s="40"/>
      <c r="K50" s="40"/>
      <c r="L50" s="38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5">
      <c r="A61" s="28"/>
      <c r="B61" s="29"/>
      <c r="C61" s="28"/>
      <c r="D61" s="41" t="s">
        <v>48</v>
      </c>
      <c r="E61" s="31"/>
      <c r="F61" s="112" t="s">
        <v>49</v>
      </c>
      <c r="G61" s="41" t="s">
        <v>48</v>
      </c>
      <c r="H61" s="31"/>
      <c r="I61" s="113"/>
      <c r="J61" s="114" t="s">
        <v>49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">
      <c r="A65" s="28"/>
      <c r="B65" s="29"/>
      <c r="C65" s="28"/>
      <c r="D65" s="39" t="s">
        <v>50</v>
      </c>
      <c r="E65" s="42"/>
      <c r="F65" s="42"/>
      <c r="G65" s="39" t="s">
        <v>51</v>
      </c>
      <c r="H65" s="42"/>
      <c r="I65" s="115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5">
      <c r="A76" s="28"/>
      <c r="B76" s="29"/>
      <c r="C76" s="28"/>
      <c r="D76" s="41" t="s">
        <v>48</v>
      </c>
      <c r="E76" s="31"/>
      <c r="F76" s="112" t="s">
        <v>49</v>
      </c>
      <c r="G76" s="41" t="s">
        <v>48</v>
      </c>
      <c r="H76" s="31"/>
      <c r="I76" s="113"/>
      <c r="J76" s="114" t="s">
        <v>49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5" customHeight="1">
      <c r="A77" s="28"/>
      <c r="B77" s="43"/>
      <c r="C77" s="44"/>
      <c r="D77" s="44"/>
      <c r="E77" s="44"/>
      <c r="F77" s="44"/>
      <c r="G77" s="44"/>
      <c r="H77" s="44"/>
      <c r="I77" s="116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7" customHeight="1">
      <c r="A81" s="28"/>
      <c r="B81" s="45"/>
      <c r="C81" s="46"/>
      <c r="D81" s="46"/>
      <c r="E81" s="46"/>
      <c r="F81" s="46"/>
      <c r="G81" s="46"/>
      <c r="H81" s="46"/>
      <c r="I81" s="117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5" customHeight="1">
      <c r="A82" s="28"/>
      <c r="B82" s="29"/>
      <c r="C82" s="19" t="s">
        <v>114</v>
      </c>
      <c r="D82" s="28"/>
      <c r="E82" s="28"/>
      <c r="F82" s="28"/>
      <c r="G82" s="28"/>
      <c r="H82" s="28"/>
      <c r="I82" s="92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7" customHeight="1">
      <c r="A83" s="28"/>
      <c r="B83" s="29"/>
      <c r="C83" s="28"/>
      <c r="D83" s="28"/>
      <c r="E83" s="28"/>
      <c r="F83" s="28"/>
      <c r="G83" s="28"/>
      <c r="H83" s="28"/>
      <c r="I83" s="92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15</v>
      </c>
      <c r="D84" s="28"/>
      <c r="E84" s="28"/>
      <c r="F84" s="28"/>
      <c r="G84" s="28"/>
      <c r="H84" s="28"/>
      <c r="I84" s="92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50" t="str">
        <f>E7</f>
        <v>Výstavba zariadení využivajúcich OEZ v prevédzkach COOP Jednota Námestovo</v>
      </c>
      <c r="F85" s="251"/>
      <c r="G85" s="251"/>
      <c r="H85" s="251"/>
      <c r="I85" s="92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111</v>
      </c>
      <c r="D86" s="28"/>
      <c r="E86" s="28"/>
      <c r="F86" s="28"/>
      <c r="G86" s="28"/>
      <c r="H86" s="28"/>
      <c r="I86" s="92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35" t="str">
        <f>E9</f>
        <v>SO2.1 - SO2.1 COOP Oravská Lesná 3-37</v>
      </c>
      <c r="F87" s="249"/>
      <c r="G87" s="249"/>
      <c r="H87" s="249"/>
      <c r="I87" s="92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7" customHeight="1">
      <c r="A88" s="28"/>
      <c r="B88" s="29"/>
      <c r="C88" s="28"/>
      <c r="D88" s="28"/>
      <c r="E88" s="28"/>
      <c r="F88" s="28"/>
      <c r="G88" s="28"/>
      <c r="H88" s="28"/>
      <c r="I88" s="92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19</v>
      </c>
      <c r="D89" s="28"/>
      <c r="E89" s="28"/>
      <c r="F89" s="23" t="str">
        <f>F12</f>
        <v>Oravská Lesná</v>
      </c>
      <c r="G89" s="28"/>
      <c r="H89" s="28"/>
      <c r="I89" s="93" t="s">
        <v>21</v>
      </c>
      <c r="J89" s="51" t="str">
        <f>IF(J12="","",J12)</f>
        <v/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7" customHeight="1">
      <c r="A90" s="28"/>
      <c r="B90" s="29"/>
      <c r="C90" s="28"/>
      <c r="D90" s="28"/>
      <c r="E90" s="28"/>
      <c r="F90" s="28"/>
      <c r="G90" s="28"/>
      <c r="H90" s="28"/>
      <c r="I90" s="92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28" customHeight="1">
      <c r="A91" s="28"/>
      <c r="B91" s="29"/>
      <c r="C91" s="25" t="s">
        <v>22</v>
      </c>
      <c r="D91" s="28"/>
      <c r="E91" s="28"/>
      <c r="F91" s="23" t="str">
        <f>E15</f>
        <v xml:space="preserve">COOP Jednota Námestovo, s.d. </v>
      </c>
      <c r="G91" s="28"/>
      <c r="H91" s="28"/>
      <c r="I91" s="93" t="s">
        <v>27</v>
      </c>
      <c r="J91" s="26" t="str">
        <f>E21</f>
        <v xml:space="preserve">Entepro, s.r.o., 027 53 Istewbné č. 278 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5" customHeight="1">
      <c r="A92" s="28"/>
      <c r="B92" s="29"/>
      <c r="C92" s="25" t="s">
        <v>26</v>
      </c>
      <c r="D92" s="28"/>
      <c r="E92" s="28"/>
      <c r="F92" s="23" t="str">
        <f>IF(E18="","",E18)</f>
        <v/>
      </c>
      <c r="G92" s="28"/>
      <c r="H92" s="28"/>
      <c r="I92" s="93" t="s">
        <v>30</v>
      </c>
      <c r="J92" s="26" t="str">
        <f>E24</f>
        <v xml:space="preserve">J. Štrifler 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4" customHeight="1">
      <c r="A93" s="28"/>
      <c r="B93" s="29"/>
      <c r="C93" s="28"/>
      <c r="D93" s="28"/>
      <c r="E93" s="28"/>
      <c r="F93" s="28"/>
      <c r="G93" s="28"/>
      <c r="H93" s="28"/>
      <c r="I93" s="92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8" t="s">
        <v>115</v>
      </c>
      <c r="D94" s="104"/>
      <c r="E94" s="104"/>
      <c r="F94" s="104"/>
      <c r="G94" s="104"/>
      <c r="H94" s="104"/>
      <c r="I94" s="119"/>
      <c r="J94" s="120" t="s">
        <v>116</v>
      </c>
      <c r="K94" s="104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4" customHeight="1">
      <c r="A95" s="28"/>
      <c r="B95" s="29"/>
      <c r="C95" s="28"/>
      <c r="D95" s="28"/>
      <c r="E95" s="28"/>
      <c r="F95" s="28"/>
      <c r="G95" s="28"/>
      <c r="H95" s="28"/>
      <c r="I95" s="92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21" t="s">
        <v>117</v>
      </c>
      <c r="D96" s="28"/>
      <c r="E96" s="28"/>
      <c r="F96" s="28"/>
      <c r="G96" s="28"/>
      <c r="H96" s="28"/>
      <c r="I96" s="92"/>
      <c r="J96" s="67">
        <f>J122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118</v>
      </c>
    </row>
    <row r="97" spans="1:31" s="9" customFormat="1" ht="25" customHeight="1">
      <c r="B97" s="122"/>
      <c r="D97" s="123" t="s">
        <v>119</v>
      </c>
      <c r="E97" s="124"/>
      <c r="F97" s="124"/>
      <c r="G97" s="124"/>
      <c r="H97" s="124"/>
      <c r="I97" s="125"/>
      <c r="J97" s="126">
        <f>J123</f>
        <v>0</v>
      </c>
      <c r="L97" s="122"/>
    </row>
    <row r="98" spans="1:31" s="10" customFormat="1" ht="19.899999999999999" customHeight="1">
      <c r="B98" s="127"/>
      <c r="D98" s="128" t="s">
        <v>120</v>
      </c>
      <c r="E98" s="129"/>
      <c r="F98" s="129"/>
      <c r="G98" s="129"/>
      <c r="H98" s="129"/>
      <c r="I98" s="130"/>
      <c r="J98" s="131">
        <f>J124</f>
        <v>0</v>
      </c>
      <c r="L98" s="127"/>
    </row>
    <row r="99" spans="1:31" s="9" customFormat="1" ht="25" customHeight="1">
      <c r="B99" s="122"/>
      <c r="D99" s="123" t="s">
        <v>121</v>
      </c>
      <c r="E99" s="124"/>
      <c r="F99" s="124"/>
      <c r="G99" s="124"/>
      <c r="H99" s="124"/>
      <c r="I99" s="125"/>
      <c r="J99" s="126">
        <f>J134</f>
        <v>0</v>
      </c>
      <c r="L99" s="122"/>
    </row>
    <row r="100" spans="1:31" s="10" customFormat="1" ht="19.899999999999999" customHeight="1">
      <c r="B100" s="127"/>
      <c r="D100" s="128" t="s">
        <v>122</v>
      </c>
      <c r="E100" s="129"/>
      <c r="F100" s="129"/>
      <c r="G100" s="129"/>
      <c r="H100" s="129"/>
      <c r="I100" s="130"/>
      <c r="J100" s="131">
        <f>J135</f>
        <v>0</v>
      </c>
      <c r="L100" s="127"/>
    </row>
    <row r="101" spans="1:31" s="10" customFormat="1" ht="19.899999999999999" customHeight="1">
      <c r="B101" s="127"/>
      <c r="D101" s="128" t="s">
        <v>123</v>
      </c>
      <c r="E101" s="129"/>
      <c r="F101" s="129"/>
      <c r="G101" s="129"/>
      <c r="H101" s="129"/>
      <c r="I101" s="130"/>
      <c r="J101" s="131">
        <f>J145</f>
        <v>0</v>
      </c>
      <c r="L101" s="127"/>
    </row>
    <row r="102" spans="1:31" s="9" customFormat="1" ht="25" customHeight="1">
      <c r="B102" s="122"/>
      <c r="D102" s="123" t="s">
        <v>124</v>
      </c>
      <c r="E102" s="124"/>
      <c r="F102" s="124"/>
      <c r="G102" s="124"/>
      <c r="H102" s="124"/>
      <c r="I102" s="125"/>
      <c r="J102" s="126">
        <f>J162</f>
        <v>0</v>
      </c>
      <c r="L102" s="122"/>
    </row>
    <row r="103" spans="1:31" s="2" customFormat="1" ht="21.75" customHeight="1">
      <c r="A103" s="28"/>
      <c r="B103" s="29"/>
      <c r="C103" s="28"/>
      <c r="D103" s="28"/>
      <c r="E103" s="28"/>
      <c r="F103" s="28"/>
      <c r="G103" s="28"/>
      <c r="H103" s="28"/>
      <c r="I103" s="92"/>
      <c r="J103" s="28"/>
      <c r="K103" s="28"/>
      <c r="L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7" customHeight="1">
      <c r="A104" s="28"/>
      <c r="B104" s="43"/>
      <c r="C104" s="44"/>
      <c r="D104" s="44"/>
      <c r="E104" s="44"/>
      <c r="F104" s="44"/>
      <c r="G104" s="44"/>
      <c r="H104" s="44"/>
      <c r="I104" s="116"/>
      <c r="J104" s="44"/>
      <c r="K104" s="44"/>
      <c r="L104" s="3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8" spans="1:31" s="2" customFormat="1" ht="7" customHeight="1">
      <c r="A108" s="28"/>
      <c r="B108" s="45"/>
      <c r="C108" s="46"/>
      <c r="D108" s="46"/>
      <c r="E108" s="46"/>
      <c r="F108" s="46"/>
      <c r="G108" s="46"/>
      <c r="H108" s="46"/>
      <c r="I108" s="117"/>
      <c r="J108" s="46"/>
      <c r="K108" s="46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25" customHeight="1">
      <c r="A109" s="28"/>
      <c r="B109" s="29"/>
      <c r="C109" s="19" t="s">
        <v>125</v>
      </c>
      <c r="D109" s="28"/>
      <c r="E109" s="28"/>
      <c r="F109" s="28"/>
      <c r="G109" s="28"/>
      <c r="H109" s="28"/>
      <c r="I109" s="92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7" customHeight="1">
      <c r="A110" s="28"/>
      <c r="B110" s="29"/>
      <c r="C110" s="28"/>
      <c r="D110" s="28"/>
      <c r="E110" s="28"/>
      <c r="F110" s="28"/>
      <c r="G110" s="28"/>
      <c r="H110" s="28"/>
      <c r="I110" s="92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29"/>
      <c r="C111" s="25" t="s">
        <v>15</v>
      </c>
      <c r="D111" s="28"/>
      <c r="E111" s="28"/>
      <c r="F111" s="28"/>
      <c r="G111" s="28"/>
      <c r="H111" s="28"/>
      <c r="I111" s="92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6.5" customHeight="1">
      <c r="A112" s="28"/>
      <c r="B112" s="29"/>
      <c r="C112" s="28"/>
      <c r="D112" s="28"/>
      <c r="E112" s="250" t="str">
        <f>E7</f>
        <v>Výstavba zariadení využivajúcich OEZ v prevédzkach COOP Jednota Námestovo</v>
      </c>
      <c r="F112" s="251"/>
      <c r="G112" s="251"/>
      <c r="H112" s="251"/>
      <c r="I112" s="92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29"/>
      <c r="C113" s="25" t="s">
        <v>111</v>
      </c>
      <c r="D113" s="28"/>
      <c r="E113" s="28"/>
      <c r="F113" s="28"/>
      <c r="G113" s="28"/>
      <c r="H113" s="28"/>
      <c r="I113" s="92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6.5" customHeight="1">
      <c r="A114" s="28"/>
      <c r="B114" s="29"/>
      <c r="C114" s="28"/>
      <c r="D114" s="28"/>
      <c r="E114" s="235" t="str">
        <f>E9</f>
        <v>SO2.1 - SO2.1 COOP Oravská Lesná 3-37</v>
      </c>
      <c r="F114" s="249"/>
      <c r="G114" s="249"/>
      <c r="H114" s="249"/>
      <c r="I114" s="92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7" customHeight="1">
      <c r="A115" s="28"/>
      <c r="B115" s="29"/>
      <c r="C115" s="28"/>
      <c r="D115" s="28"/>
      <c r="E115" s="28"/>
      <c r="F115" s="28"/>
      <c r="G115" s="28"/>
      <c r="H115" s="28"/>
      <c r="I115" s="92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2" customHeight="1">
      <c r="A116" s="28"/>
      <c r="B116" s="29"/>
      <c r="C116" s="25" t="s">
        <v>19</v>
      </c>
      <c r="D116" s="28"/>
      <c r="E116" s="28"/>
      <c r="F116" s="23" t="str">
        <f>F12</f>
        <v>Oravská Lesná</v>
      </c>
      <c r="G116" s="28"/>
      <c r="H116" s="28"/>
      <c r="I116" s="93" t="s">
        <v>21</v>
      </c>
      <c r="J116" s="51" t="str">
        <f>IF(J12="","",J12)</f>
        <v/>
      </c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7" customHeight="1">
      <c r="A117" s="28"/>
      <c r="B117" s="29"/>
      <c r="C117" s="28"/>
      <c r="D117" s="28"/>
      <c r="E117" s="28"/>
      <c r="F117" s="28"/>
      <c r="G117" s="28"/>
      <c r="H117" s="28"/>
      <c r="I117" s="92"/>
      <c r="J117" s="28"/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28" customHeight="1">
      <c r="A118" s="28"/>
      <c r="B118" s="29"/>
      <c r="C118" s="25" t="s">
        <v>22</v>
      </c>
      <c r="D118" s="28"/>
      <c r="E118" s="28"/>
      <c r="F118" s="23" t="str">
        <f>E15</f>
        <v xml:space="preserve">COOP Jednota Námestovo, s.d. </v>
      </c>
      <c r="G118" s="28"/>
      <c r="H118" s="28"/>
      <c r="I118" s="93" t="s">
        <v>27</v>
      </c>
      <c r="J118" s="26" t="str">
        <f>E21</f>
        <v xml:space="preserve">Entepro, s.r.o., 027 53 Istewbné č. 278 </v>
      </c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25" customHeight="1">
      <c r="A119" s="28"/>
      <c r="B119" s="29"/>
      <c r="C119" s="25" t="s">
        <v>26</v>
      </c>
      <c r="D119" s="28"/>
      <c r="E119" s="28"/>
      <c r="F119" s="23" t="str">
        <f>IF(E18="","",E18)</f>
        <v/>
      </c>
      <c r="G119" s="28"/>
      <c r="H119" s="28"/>
      <c r="I119" s="93" t="s">
        <v>30</v>
      </c>
      <c r="J119" s="26" t="str">
        <f>E24</f>
        <v xml:space="preserve">J. Štrifler </v>
      </c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0.4" customHeight="1">
      <c r="A120" s="28"/>
      <c r="B120" s="29"/>
      <c r="C120" s="28"/>
      <c r="D120" s="28"/>
      <c r="E120" s="28"/>
      <c r="F120" s="28"/>
      <c r="G120" s="28"/>
      <c r="H120" s="28"/>
      <c r="I120" s="92"/>
      <c r="J120" s="28"/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11" customFormat="1" ht="29.25" customHeight="1">
      <c r="A121" s="132"/>
      <c r="B121" s="133"/>
      <c r="C121" s="134" t="s">
        <v>126</v>
      </c>
      <c r="D121" s="135" t="s">
        <v>58</v>
      </c>
      <c r="E121" s="135" t="s">
        <v>54</v>
      </c>
      <c r="F121" s="135" t="s">
        <v>55</v>
      </c>
      <c r="G121" s="135" t="s">
        <v>127</v>
      </c>
      <c r="H121" s="135" t="s">
        <v>128</v>
      </c>
      <c r="I121" s="136" t="s">
        <v>129</v>
      </c>
      <c r="J121" s="137" t="s">
        <v>116</v>
      </c>
      <c r="K121" s="138" t="s">
        <v>130</v>
      </c>
      <c r="L121" s="139"/>
      <c r="M121" s="58" t="s">
        <v>1</v>
      </c>
      <c r="N121" s="59" t="s">
        <v>37</v>
      </c>
      <c r="O121" s="59" t="s">
        <v>131</v>
      </c>
      <c r="P121" s="59" t="s">
        <v>132</v>
      </c>
      <c r="Q121" s="59" t="s">
        <v>133</v>
      </c>
      <c r="R121" s="59" t="s">
        <v>134</v>
      </c>
      <c r="S121" s="59" t="s">
        <v>135</v>
      </c>
      <c r="T121" s="60" t="s">
        <v>136</v>
      </c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</row>
    <row r="122" spans="1:65" s="2" customFormat="1" ht="22.9" customHeight="1">
      <c r="A122" s="28"/>
      <c r="B122" s="29"/>
      <c r="C122" s="65" t="s">
        <v>117</v>
      </c>
      <c r="D122" s="28"/>
      <c r="E122" s="28"/>
      <c r="F122" s="28"/>
      <c r="G122" s="28"/>
      <c r="H122" s="28"/>
      <c r="I122" s="92"/>
      <c r="J122" s="140">
        <f>BK122</f>
        <v>0</v>
      </c>
      <c r="K122" s="28"/>
      <c r="L122" s="29"/>
      <c r="M122" s="61"/>
      <c r="N122" s="52"/>
      <c r="O122" s="62"/>
      <c r="P122" s="141">
        <f>P123+P134+P162</f>
        <v>0</v>
      </c>
      <c r="Q122" s="62"/>
      <c r="R122" s="141">
        <f>R123+R134+R162</f>
        <v>8.9389999999999997E-2</v>
      </c>
      <c r="S122" s="62"/>
      <c r="T122" s="142">
        <f>T123+T134+T162</f>
        <v>0.14000000000000001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T122" s="15" t="s">
        <v>72</v>
      </c>
      <c r="AU122" s="15" t="s">
        <v>118</v>
      </c>
      <c r="BK122" s="143">
        <f>BK123+BK134+BK162</f>
        <v>0</v>
      </c>
    </row>
    <row r="123" spans="1:65" s="12" customFormat="1" ht="25.9" customHeight="1">
      <c r="B123" s="144"/>
      <c r="D123" s="145" t="s">
        <v>72</v>
      </c>
      <c r="E123" s="146" t="s">
        <v>137</v>
      </c>
      <c r="F123" s="146" t="s">
        <v>138</v>
      </c>
      <c r="I123" s="147"/>
      <c r="J123" s="148">
        <f>BK123</f>
        <v>0</v>
      </c>
      <c r="L123" s="144"/>
      <c r="M123" s="149"/>
      <c r="N123" s="150"/>
      <c r="O123" s="150"/>
      <c r="P123" s="151">
        <f>P124</f>
        <v>0</v>
      </c>
      <c r="Q123" s="150"/>
      <c r="R123" s="151">
        <f>R124</f>
        <v>0</v>
      </c>
      <c r="S123" s="150"/>
      <c r="T123" s="152">
        <f>T124</f>
        <v>0.14000000000000001</v>
      </c>
      <c r="AR123" s="145" t="s">
        <v>81</v>
      </c>
      <c r="AT123" s="153" t="s">
        <v>72</v>
      </c>
      <c r="AU123" s="153" t="s">
        <v>73</v>
      </c>
      <c r="AY123" s="145" t="s">
        <v>139</v>
      </c>
      <c r="BK123" s="154">
        <f>BK124</f>
        <v>0</v>
      </c>
    </row>
    <row r="124" spans="1:65" s="12" customFormat="1" ht="22.9" customHeight="1">
      <c r="B124" s="144"/>
      <c r="D124" s="145" t="s">
        <v>72</v>
      </c>
      <c r="E124" s="155" t="s">
        <v>140</v>
      </c>
      <c r="F124" s="155" t="s">
        <v>141</v>
      </c>
      <c r="I124" s="147"/>
      <c r="J124" s="156">
        <f>BK124</f>
        <v>0</v>
      </c>
      <c r="L124" s="144"/>
      <c r="M124" s="149"/>
      <c r="N124" s="150"/>
      <c r="O124" s="150"/>
      <c r="P124" s="151">
        <f>SUM(P125:P133)</f>
        <v>0</v>
      </c>
      <c r="Q124" s="150"/>
      <c r="R124" s="151">
        <f>SUM(R125:R133)</f>
        <v>0</v>
      </c>
      <c r="S124" s="150"/>
      <c r="T124" s="152">
        <f>SUM(T125:T133)</f>
        <v>0.14000000000000001</v>
      </c>
      <c r="AR124" s="145" t="s">
        <v>81</v>
      </c>
      <c r="AT124" s="153" t="s">
        <v>72</v>
      </c>
      <c r="AU124" s="153" t="s">
        <v>81</v>
      </c>
      <c r="AY124" s="145" t="s">
        <v>139</v>
      </c>
      <c r="BK124" s="154">
        <f>SUM(BK125:BK133)</f>
        <v>0</v>
      </c>
    </row>
    <row r="125" spans="1:65" s="2" customFormat="1" ht="16.5" customHeight="1">
      <c r="A125" s="28"/>
      <c r="B125" s="157"/>
      <c r="C125" s="158" t="s">
        <v>423</v>
      </c>
      <c r="D125" s="158" t="s">
        <v>142</v>
      </c>
      <c r="E125" s="159" t="s">
        <v>143</v>
      </c>
      <c r="F125" s="160" t="s">
        <v>144</v>
      </c>
      <c r="G125" s="161" t="s">
        <v>145</v>
      </c>
      <c r="H125" s="162">
        <v>9</v>
      </c>
      <c r="I125" s="163"/>
      <c r="J125" s="164">
        <f>ROUND(I125*H125,2)</f>
        <v>0</v>
      </c>
      <c r="K125" s="165"/>
      <c r="L125" s="29"/>
      <c r="M125" s="166" t="s">
        <v>1</v>
      </c>
      <c r="N125" s="167" t="s">
        <v>39</v>
      </c>
      <c r="O125" s="54"/>
      <c r="P125" s="168">
        <f>O125*H125</f>
        <v>0</v>
      </c>
      <c r="Q125" s="168">
        <v>0</v>
      </c>
      <c r="R125" s="168">
        <f>Q125*H125</f>
        <v>0</v>
      </c>
      <c r="S125" s="168">
        <v>4.0000000000000001E-3</v>
      </c>
      <c r="T125" s="169">
        <f>S125*H125</f>
        <v>3.6000000000000004E-2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70" t="s">
        <v>146</v>
      </c>
      <c r="AT125" s="170" t="s">
        <v>142</v>
      </c>
      <c r="AU125" s="170" t="s">
        <v>147</v>
      </c>
      <c r="AY125" s="15" t="s">
        <v>139</v>
      </c>
      <c r="BE125" s="171">
        <f>IF(N125="základná",J125,0)</f>
        <v>0</v>
      </c>
      <c r="BF125" s="171">
        <f>IF(N125="znížená",J125,0)</f>
        <v>0</v>
      </c>
      <c r="BG125" s="171">
        <f>IF(N125="zákl. prenesená",J125,0)</f>
        <v>0</v>
      </c>
      <c r="BH125" s="171">
        <f>IF(N125="zníž. prenesená",J125,0)</f>
        <v>0</v>
      </c>
      <c r="BI125" s="171">
        <f>IF(N125="nulová",J125,0)</f>
        <v>0</v>
      </c>
      <c r="BJ125" s="15" t="s">
        <v>147</v>
      </c>
      <c r="BK125" s="171">
        <f>ROUND(I125*H125,2)</f>
        <v>0</v>
      </c>
      <c r="BL125" s="15" t="s">
        <v>146</v>
      </c>
      <c r="BM125" s="170" t="s">
        <v>424</v>
      </c>
    </row>
    <row r="126" spans="1:65" s="2" customFormat="1" ht="16.5" customHeight="1">
      <c r="A126" s="28"/>
      <c r="B126" s="157"/>
      <c r="C126" s="158" t="s">
        <v>425</v>
      </c>
      <c r="D126" s="158" t="s">
        <v>142</v>
      </c>
      <c r="E126" s="159" t="s">
        <v>426</v>
      </c>
      <c r="F126" s="160" t="s">
        <v>427</v>
      </c>
      <c r="G126" s="161" t="s">
        <v>145</v>
      </c>
      <c r="H126" s="162">
        <v>4</v>
      </c>
      <c r="I126" s="163"/>
      <c r="J126" s="164">
        <f>ROUND(I126*H126,2)</f>
        <v>0</v>
      </c>
      <c r="K126" s="165"/>
      <c r="L126" s="29"/>
      <c r="M126" s="166" t="s">
        <v>1</v>
      </c>
      <c r="N126" s="167" t="s">
        <v>39</v>
      </c>
      <c r="O126" s="54"/>
      <c r="P126" s="168">
        <f>O126*H126</f>
        <v>0</v>
      </c>
      <c r="Q126" s="168">
        <v>0</v>
      </c>
      <c r="R126" s="168">
        <f>Q126*H126</f>
        <v>0</v>
      </c>
      <c r="S126" s="168">
        <v>2.5999999999999999E-2</v>
      </c>
      <c r="T126" s="169">
        <f>S126*H126</f>
        <v>0.104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70" t="s">
        <v>146</v>
      </c>
      <c r="AT126" s="170" t="s">
        <v>142</v>
      </c>
      <c r="AU126" s="170" t="s">
        <v>147</v>
      </c>
      <c r="AY126" s="15" t="s">
        <v>139</v>
      </c>
      <c r="BE126" s="171">
        <f>IF(N126="základná",J126,0)</f>
        <v>0</v>
      </c>
      <c r="BF126" s="171">
        <f>IF(N126="znížená",J126,0)</f>
        <v>0</v>
      </c>
      <c r="BG126" s="171">
        <f>IF(N126="zákl. prenesená",J126,0)</f>
        <v>0</v>
      </c>
      <c r="BH126" s="171">
        <f>IF(N126="zníž. prenesená",J126,0)</f>
        <v>0</v>
      </c>
      <c r="BI126" s="171">
        <f>IF(N126="nulová",J126,0)</f>
        <v>0</v>
      </c>
      <c r="BJ126" s="15" t="s">
        <v>147</v>
      </c>
      <c r="BK126" s="171">
        <f>ROUND(I126*H126,2)</f>
        <v>0</v>
      </c>
      <c r="BL126" s="15" t="s">
        <v>146</v>
      </c>
      <c r="BM126" s="170" t="s">
        <v>428</v>
      </c>
    </row>
    <row r="127" spans="1:65" s="2" customFormat="1" ht="16.5" customHeight="1">
      <c r="A127" s="28"/>
      <c r="B127" s="157"/>
      <c r="C127" s="158" t="s">
        <v>429</v>
      </c>
      <c r="D127" s="158" t="s">
        <v>142</v>
      </c>
      <c r="E127" s="159" t="s">
        <v>149</v>
      </c>
      <c r="F127" s="160" t="s">
        <v>150</v>
      </c>
      <c r="G127" s="161" t="s">
        <v>151</v>
      </c>
      <c r="H127" s="162">
        <v>0.14000000000000001</v>
      </c>
      <c r="I127" s="163"/>
      <c r="J127" s="164">
        <f>ROUND(I127*H127,2)</f>
        <v>0</v>
      </c>
      <c r="K127" s="165"/>
      <c r="L127" s="29"/>
      <c r="M127" s="166" t="s">
        <v>1</v>
      </c>
      <c r="N127" s="167" t="s">
        <v>39</v>
      </c>
      <c r="O127" s="54"/>
      <c r="P127" s="168">
        <f>O127*H127</f>
        <v>0</v>
      </c>
      <c r="Q127" s="168">
        <v>0</v>
      </c>
      <c r="R127" s="168">
        <f>Q127*H127</f>
        <v>0</v>
      </c>
      <c r="S127" s="168">
        <v>0</v>
      </c>
      <c r="T127" s="169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70" t="s">
        <v>146</v>
      </c>
      <c r="AT127" s="170" t="s">
        <v>142</v>
      </c>
      <c r="AU127" s="170" t="s">
        <v>147</v>
      </c>
      <c r="AY127" s="15" t="s">
        <v>139</v>
      </c>
      <c r="BE127" s="171">
        <f>IF(N127="základná",J127,0)</f>
        <v>0</v>
      </c>
      <c r="BF127" s="171">
        <f>IF(N127="znížená",J127,0)</f>
        <v>0</v>
      </c>
      <c r="BG127" s="171">
        <f>IF(N127="zákl. prenesená",J127,0)</f>
        <v>0</v>
      </c>
      <c r="BH127" s="171">
        <f>IF(N127="zníž. prenesená",J127,0)</f>
        <v>0</v>
      </c>
      <c r="BI127" s="171">
        <f>IF(N127="nulová",J127,0)</f>
        <v>0</v>
      </c>
      <c r="BJ127" s="15" t="s">
        <v>147</v>
      </c>
      <c r="BK127" s="171">
        <f>ROUND(I127*H127,2)</f>
        <v>0</v>
      </c>
      <c r="BL127" s="15" t="s">
        <v>146</v>
      </c>
      <c r="BM127" s="170" t="s">
        <v>430</v>
      </c>
    </row>
    <row r="128" spans="1:65" s="2" customFormat="1" ht="16.5" customHeight="1">
      <c r="A128" s="28"/>
      <c r="B128" s="157"/>
      <c r="C128" s="158" t="s">
        <v>431</v>
      </c>
      <c r="D128" s="158" t="s">
        <v>142</v>
      </c>
      <c r="E128" s="159" t="s">
        <v>154</v>
      </c>
      <c r="F128" s="160" t="s">
        <v>155</v>
      </c>
      <c r="G128" s="161" t="s">
        <v>151</v>
      </c>
      <c r="H128" s="162">
        <v>5.6</v>
      </c>
      <c r="I128" s="163"/>
      <c r="J128" s="164">
        <f>ROUND(I128*H128,2)</f>
        <v>0</v>
      </c>
      <c r="K128" s="165"/>
      <c r="L128" s="29"/>
      <c r="M128" s="166" t="s">
        <v>1</v>
      </c>
      <c r="N128" s="167" t="s">
        <v>39</v>
      </c>
      <c r="O128" s="54"/>
      <c r="P128" s="168">
        <f>O128*H128</f>
        <v>0</v>
      </c>
      <c r="Q128" s="168">
        <v>0</v>
      </c>
      <c r="R128" s="168">
        <f>Q128*H128</f>
        <v>0</v>
      </c>
      <c r="S128" s="168">
        <v>0</v>
      </c>
      <c r="T128" s="169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70" t="s">
        <v>146</v>
      </c>
      <c r="AT128" s="170" t="s">
        <v>142</v>
      </c>
      <c r="AU128" s="170" t="s">
        <v>147</v>
      </c>
      <c r="AY128" s="15" t="s">
        <v>139</v>
      </c>
      <c r="BE128" s="171">
        <f>IF(N128="základná",J128,0)</f>
        <v>0</v>
      </c>
      <c r="BF128" s="171">
        <f>IF(N128="znížená",J128,0)</f>
        <v>0</v>
      </c>
      <c r="BG128" s="171">
        <f>IF(N128="zákl. prenesená",J128,0)</f>
        <v>0</v>
      </c>
      <c r="BH128" s="171">
        <f>IF(N128="zníž. prenesená",J128,0)</f>
        <v>0</v>
      </c>
      <c r="BI128" s="171">
        <f>IF(N128="nulová",J128,0)</f>
        <v>0</v>
      </c>
      <c r="BJ128" s="15" t="s">
        <v>147</v>
      </c>
      <c r="BK128" s="171">
        <f>ROUND(I128*H128,2)</f>
        <v>0</v>
      </c>
      <c r="BL128" s="15" t="s">
        <v>146</v>
      </c>
      <c r="BM128" s="170" t="s">
        <v>432</v>
      </c>
    </row>
    <row r="129" spans="1:65" s="13" customFormat="1">
      <c r="B129" s="172"/>
      <c r="D129" s="173" t="s">
        <v>157</v>
      </c>
      <c r="E129" s="174" t="s">
        <v>1</v>
      </c>
      <c r="F129" s="175" t="s">
        <v>433</v>
      </c>
      <c r="H129" s="176">
        <v>5.6</v>
      </c>
      <c r="I129" s="177"/>
      <c r="L129" s="172"/>
      <c r="M129" s="178"/>
      <c r="N129" s="179"/>
      <c r="O129" s="179"/>
      <c r="P129" s="179"/>
      <c r="Q129" s="179"/>
      <c r="R129" s="179"/>
      <c r="S129" s="179"/>
      <c r="T129" s="180"/>
      <c r="AT129" s="174" t="s">
        <v>157</v>
      </c>
      <c r="AU129" s="174" t="s">
        <v>147</v>
      </c>
      <c r="AV129" s="13" t="s">
        <v>147</v>
      </c>
      <c r="AW129" s="13" t="s">
        <v>28</v>
      </c>
      <c r="AX129" s="13" t="s">
        <v>81</v>
      </c>
      <c r="AY129" s="174" t="s">
        <v>139</v>
      </c>
    </row>
    <row r="130" spans="1:65" s="2" customFormat="1" ht="16.5" customHeight="1">
      <c r="A130" s="28"/>
      <c r="B130" s="157"/>
      <c r="C130" s="158" t="s">
        <v>434</v>
      </c>
      <c r="D130" s="158" t="s">
        <v>142</v>
      </c>
      <c r="E130" s="159" t="s">
        <v>159</v>
      </c>
      <c r="F130" s="160" t="s">
        <v>160</v>
      </c>
      <c r="G130" s="161" t="s">
        <v>151</v>
      </c>
      <c r="H130" s="162">
        <v>0.14000000000000001</v>
      </c>
      <c r="I130" s="163"/>
      <c r="J130" s="164">
        <f>ROUND(I130*H130,2)</f>
        <v>0</v>
      </c>
      <c r="K130" s="165"/>
      <c r="L130" s="29"/>
      <c r="M130" s="166" t="s">
        <v>1</v>
      </c>
      <c r="N130" s="167" t="s">
        <v>39</v>
      </c>
      <c r="O130" s="54"/>
      <c r="P130" s="168">
        <f>O130*H130</f>
        <v>0</v>
      </c>
      <c r="Q130" s="168">
        <v>0</v>
      </c>
      <c r="R130" s="168">
        <f>Q130*H130</f>
        <v>0</v>
      </c>
      <c r="S130" s="168">
        <v>0</v>
      </c>
      <c r="T130" s="169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70" t="s">
        <v>146</v>
      </c>
      <c r="AT130" s="170" t="s">
        <v>142</v>
      </c>
      <c r="AU130" s="170" t="s">
        <v>147</v>
      </c>
      <c r="AY130" s="15" t="s">
        <v>139</v>
      </c>
      <c r="BE130" s="171">
        <f>IF(N130="základná",J130,0)</f>
        <v>0</v>
      </c>
      <c r="BF130" s="171">
        <f>IF(N130="znížená",J130,0)</f>
        <v>0</v>
      </c>
      <c r="BG130" s="171">
        <f>IF(N130="zákl. prenesená",J130,0)</f>
        <v>0</v>
      </c>
      <c r="BH130" s="171">
        <f>IF(N130="zníž. prenesená",J130,0)</f>
        <v>0</v>
      </c>
      <c r="BI130" s="171">
        <f>IF(N130="nulová",J130,0)</f>
        <v>0</v>
      </c>
      <c r="BJ130" s="15" t="s">
        <v>147</v>
      </c>
      <c r="BK130" s="171">
        <f>ROUND(I130*H130,2)</f>
        <v>0</v>
      </c>
      <c r="BL130" s="15" t="s">
        <v>146</v>
      </c>
      <c r="BM130" s="170" t="s">
        <v>435</v>
      </c>
    </row>
    <row r="131" spans="1:65" s="2" customFormat="1" ht="16.5" customHeight="1">
      <c r="A131" s="28"/>
      <c r="B131" s="157"/>
      <c r="C131" s="158" t="s">
        <v>436</v>
      </c>
      <c r="D131" s="158" t="s">
        <v>142</v>
      </c>
      <c r="E131" s="159" t="s">
        <v>163</v>
      </c>
      <c r="F131" s="160" t="s">
        <v>164</v>
      </c>
      <c r="G131" s="161" t="s">
        <v>151</v>
      </c>
      <c r="H131" s="162">
        <v>0.42</v>
      </c>
      <c r="I131" s="163"/>
      <c r="J131" s="164">
        <f>ROUND(I131*H131,2)</f>
        <v>0</v>
      </c>
      <c r="K131" s="165"/>
      <c r="L131" s="29"/>
      <c r="M131" s="166" t="s">
        <v>1</v>
      </c>
      <c r="N131" s="167" t="s">
        <v>39</v>
      </c>
      <c r="O131" s="54"/>
      <c r="P131" s="168">
        <f>O131*H131</f>
        <v>0</v>
      </c>
      <c r="Q131" s="168">
        <v>0</v>
      </c>
      <c r="R131" s="168">
        <f>Q131*H131</f>
        <v>0</v>
      </c>
      <c r="S131" s="168">
        <v>0</v>
      </c>
      <c r="T131" s="169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70" t="s">
        <v>146</v>
      </c>
      <c r="AT131" s="170" t="s">
        <v>142</v>
      </c>
      <c r="AU131" s="170" t="s">
        <v>147</v>
      </c>
      <c r="AY131" s="15" t="s">
        <v>139</v>
      </c>
      <c r="BE131" s="171">
        <f>IF(N131="základná",J131,0)</f>
        <v>0</v>
      </c>
      <c r="BF131" s="171">
        <f>IF(N131="znížená",J131,0)</f>
        <v>0</v>
      </c>
      <c r="BG131" s="171">
        <f>IF(N131="zákl. prenesená",J131,0)</f>
        <v>0</v>
      </c>
      <c r="BH131" s="171">
        <f>IF(N131="zníž. prenesená",J131,0)</f>
        <v>0</v>
      </c>
      <c r="BI131" s="171">
        <f>IF(N131="nulová",J131,0)</f>
        <v>0</v>
      </c>
      <c r="BJ131" s="15" t="s">
        <v>147</v>
      </c>
      <c r="BK131" s="171">
        <f>ROUND(I131*H131,2)</f>
        <v>0</v>
      </c>
      <c r="BL131" s="15" t="s">
        <v>146</v>
      </c>
      <c r="BM131" s="170" t="s">
        <v>437</v>
      </c>
    </row>
    <row r="132" spans="1:65" s="13" customFormat="1">
      <c r="B132" s="172"/>
      <c r="D132" s="173" t="s">
        <v>157</v>
      </c>
      <c r="E132" s="174" t="s">
        <v>1</v>
      </c>
      <c r="F132" s="175" t="s">
        <v>438</v>
      </c>
      <c r="H132" s="176">
        <v>0.42</v>
      </c>
      <c r="I132" s="177"/>
      <c r="L132" s="172"/>
      <c r="M132" s="178"/>
      <c r="N132" s="179"/>
      <c r="O132" s="179"/>
      <c r="P132" s="179"/>
      <c r="Q132" s="179"/>
      <c r="R132" s="179"/>
      <c r="S132" s="179"/>
      <c r="T132" s="180"/>
      <c r="AT132" s="174" t="s">
        <v>157</v>
      </c>
      <c r="AU132" s="174" t="s">
        <v>147</v>
      </c>
      <c r="AV132" s="13" t="s">
        <v>147</v>
      </c>
      <c r="AW132" s="13" t="s">
        <v>28</v>
      </c>
      <c r="AX132" s="13" t="s">
        <v>81</v>
      </c>
      <c r="AY132" s="174" t="s">
        <v>139</v>
      </c>
    </row>
    <row r="133" spans="1:65" s="2" customFormat="1" ht="16.5" customHeight="1">
      <c r="A133" s="28"/>
      <c r="B133" s="157"/>
      <c r="C133" s="158" t="s">
        <v>439</v>
      </c>
      <c r="D133" s="158" t="s">
        <v>142</v>
      </c>
      <c r="E133" s="159" t="s">
        <v>168</v>
      </c>
      <c r="F133" s="160" t="s">
        <v>169</v>
      </c>
      <c r="G133" s="161" t="s">
        <v>151</v>
      </c>
      <c r="H133" s="162">
        <v>0.14000000000000001</v>
      </c>
      <c r="I133" s="163"/>
      <c r="J133" s="164">
        <f>ROUND(I133*H133,2)</f>
        <v>0</v>
      </c>
      <c r="K133" s="165"/>
      <c r="L133" s="29"/>
      <c r="M133" s="166" t="s">
        <v>1</v>
      </c>
      <c r="N133" s="167" t="s">
        <v>39</v>
      </c>
      <c r="O133" s="54"/>
      <c r="P133" s="168">
        <f>O133*H133</f>
        <v>0</v>
      </c>
      <c r="Q133" s="168">
        <v>0</v>
      </c>
      <c r="R133" s="168">
        <f>Q133*H133</f>
        <v>0</v>
      </c>
      <c r="S133" s="168">
        <v>0</v>
      </c>
      <c r="T133" s="169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70" t="s">
        <v>146</v>
      </c>
      <c r="AT133" s="170" t="s">
        <v>142</v>
      </c>
      <c r="AU133" s="170" t="s">
        <v>147</v>
      </c>
      <c r="AY133" s="15" t="s">
        <v>139</v>
      </c>
      <c r="BE133" s="171">
        <f>IF(N133="základná",J133,0)</f>
        <v>0</v>
      </c>
      <c r="BF133" s="171">
        <f>IF(N133="znížená",J133,0)</f>
        <v>0</v>
      </c>
      <c r="BG133" s="171">
        <f>IF(N133="zákl. prenesená",J133,0)</f>
        <v>0</v>
      </c>
      <c r="BH133" s="171">
        <f>IF(N133="zníž. prenesená",J133,0)</f>
        <v>0</v>
      </c>
      <c r="BI133" s="171">
        <f>IF(N133="nulová",J133,0)</f>
        <v>0</v>
      </c>
      <c r="BJ133" s="15" t="s">
        <v>147</v>
      </c>
      <c r="BK133" s="171">
        <f>ROUND(I133*H133,2)</f>
        <v>0</v>
      </c>
      <c r="BL133" s="15" t="s">
        <v>146</v>
      </c>
      <c r="BM133" s="170" t="s">
        <v>440</v>
      </c>
    </row>
    <row r="134" spans="1:65" s="12" customFormat="1" ht="25.9" customHeight="1">
      <c r="B134" s="144"/>
      <c r="D134" s="145" t="s">
        <v>72</v>
      </c>
      <c r="E134" s="146" t="s">
        <v>171</v>
      </c>
      <c r="F134" s="146" t="s">
        <v>172</v>
      </c>
      <c r="I134" s="147"/>
      <c r="J134" s="148">
        <f>BK134</f>
        <v>0</v>
      </c>
      <c r="L134" s="144"/>
      <c r="M134" s="149"/>
      <c r="N134" s="150"/>
      <c r="O134" s="150"/>
      <c r="P134" s="151">
        <f>P135+P145</f>
        <v>0</v>
      </c>
      <c r="Q134" s="150"/>
      <c r="R134" s="151">
        <f>R135+R145</f>
        <v>8.9389999999999997E-2</v>
      </c>
      <c r="S134" s="150"/>
      <c r="T134" s="152">
        <f>T135+T145</f>
        <v>0</v>
      </c>
      <c r="AR134" s="145" t="s">
        <v>147</v>
      </c>
      <c r="AT134" s="153" t="s">
        <v>72</v>
      </c>
      <c r="AU134" s="153" t="s">
        <v>73</v>
      </c>
      <c r="AY134" s="145" t="s">
        <v>139</v>
      </c>
      <c r="BK134" s="154">
        <f>BK135+BK145</f>
        <v>0</v>
      </c>
    </row>
    <row r="135" spans="1:65" s="12" customFormat="1" ht="22.9" customHeight="1">
      <c r="B135" s="144"/>
      <c r="D135" s="145" t="s">
        <v>72</v>
      </c>
      <c r="E135" s="155" t="s">
        <v>173</v>
      </c>
      <c r="F135" s="155" t="s">
        <v>174</v>
      </c>
      <c r="I135" s="147"/>
      <c r="J135" s="156">
        <f>BK135</f>
        <v>0</v>
      </c>
      <c r="L135" s="144"/>
      <c r="M135" s="149"/>
      <c r="N135" s="150"/>
      <c r="O135" s="150"/>
      <c r="P135" s="151">
        <f>SUM(P136:P144)</f>
        <v>0</v>
      </c>
      <c r="Q135" s="150"/>
      <c r="R135" s="151">
        <f>SUM(R136:R144)</f>
        <v>1.5240000000000002E-2</v>
      </c>
      <c r="S135" s="150"/>
      <c r="T135" s="152">
        <f>SUM(T136:T144)</f>
        <v>0</v>
      </c>
      <c r="AR135" s="145" t="s">
        <v>147</v>
      </c>
      <c r="AT135" s="153" t="s">
        <v>72</v>
      </c>
      <c r="AU135" s="153" t="s">
        <v>81</v>
      </c>
      <c r="AY135" s="145" t="s">
        <v>139</v>
      </c>
      <c r="BK135" s="154">
        <f>SUM(BK136:BK144)</f>
        <v>0</v>
      </c>
    </row>
    <row r="136" spans="1:65" s="2" customFormat="1" ht="16.5" customHeight="1">
      <c r="A136" s="28"/>
      <c r="B136" s="157"/>
      <c r="C136" s="158" t="s">
        <v>267</v>
      </c>
      <c r="D136" s="158" t="s">
        <v>142</v>
      </c>
      <c r="E136" s="159" t="s">
        <v>176</v>
      </c>
      <c r="F136" s="160" t="s">
        <v>177</v>
      </c>
      <c r="G136" s="161" t="s">
        <v>178</v>
      </c>
      <c r="H136" s="162">
        <v>38</v>
      </c>
      <c r="I136" s="163"/>
      <c r="J136" s="164">
        <f t="shared" ref="J136:J144" si="0">ROUND(I136*H136,2)</f>
        <v>0</v>
      </c>
      <c r="K136" s="165"/>
      <c r="L136" s="29"/>
      <c r="M136" s="166" t="s">
        <v>1</v>
      </c>
      <c r="N136" s="167" t="s">
        <v>39</v>
      </c>
      <c r="O136" s="54"/>
      <c r="P136" s="168">
        <f t="shared" ref="P136:P144" si="1">O136*H136</f>
        <v>0</v>
      </c>
      <c r="Q136" s="168">
        <v>1.6000000000000001E-4</v>
      </c>
      <c r="R136" s="168">
        <f t="shared" ref="R136:R144" si="2">Q136*H136</f>
        <v>6.0800000000000003E-3</v>
      </c>
      <c r="S136" s="168">
        <v>0</v>
      </c>
      <c r="T136" s="169">
        <f t="shared" ref="T136:T144" si="3"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70" t="s">
        <v>179</v>
      </c>
      <c r="AT136" s="170" t="s">
        <v>142</v>
      </c>
      <c r="AU136" s="170" t="s">
        <v>147</v>
      </c>
      <c r="AY136" s="15" t="s">
        <v>139</v>
      </c>
      <c r="BE136" s="171">
        <f t="shared" ref="BE136:BE144" si="4">IF(N136="základná",J136,0)</f>
        <v>0</v>
      </c>
      <c r="BF136" s="171">
        <f t="shared" ref="BF136:BF144" si="5">IF(N136="znížená",J136,0)</f>
        <v>0</v>
      </c>
      <c r="BG136" s="171">
        <f t="shared" ref="BG136:BG144" si="6">IF(N136="zákl. prenesená",J136,0)</f>
        <v>0</v>
      </c>
      <c r="BH136" s="171">
        <f t="shared" ref="BH136:BH144" si="7">IF(N136="zníž. prenesená",J136,0)</f>
        <v>0</v>
      </c>
      <c r="BI136" s="171">
        <f t="shared" ref="BI136:BI144" si="8">IF(N136="nulová",J136,0)</f>
        <v>0</v>
      </c>
      <c r="BJ136" s="15" t="s">
        <v>147</v>
      </c>
      <c r="BK136" s="171">
        <f t="shared" ref="BK136:BK144" si="9">ROUND(I136*H136,2)</f>
        <v>0</v>
      </c>
      <c r="BL136" s="15" t="s">
        <v>179</v>
      </c>
      <c r="BM136" s="170" t="s">
        <v>441</v>
      </c>
    </row>
    <row r="137" spans="1:65" s="2" customFormat="1" ht="16.5" customHeight="1">
      <c r="A137" s="28"/>
      <c r="B137" s="157"/>
      <c r="C137" s="181" t="s">
        <v>271</v>
      </c>
      <c r="D137" s="181" t="s">
        <v>182</v>
      </c>
      <c r="E137" s="182" t="s">
        <v>183</v>
      </c>
      <c r="F137" s="183" t="s">
        <v>184</v>
      </c>
      <c r="G137" s="184" t="s">
        <v>178</v>
      </c>
      <c r="H137" s="185">
        <v>38</v>
      </c>
      <c r="I137" s="186"/>
      <c r="J137" s="187">
        <f t="shared" si="0"/>
        <v>0</v>
      </c>
      <c r="K137" s="188"/>
      <c r="L137" s="189"/>
      <c r="M137" s="190" t="s">
        <v>1</v>
      </c>
      <c r="N137" s="191" t="s">
        <v>39</v>
      </c>
      <c r="O137" s="54"/>
      <c r="P137" s="168">
        <f t="shared" si="1"/>
        <v>0</v>
      </c>
      <c r="Q137" s="168">
        <v>1.8000000000000001E-4</v>
      </c>
      <c r="R137" s="168">
        <f t="shared" si="2"/>
        <v>6.8400000000000006E-3</v>
      </c>
      <c r="S137" s="168">
        <v>0</v>
      </c>
      <c r="T137" s="169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70" t="s">
        <v>185</v>
      </c>
      <c r="AT137" s="170" t="s">
        <v>182</v>
      </c>
      <c r="AU137" s="170" t="s">
        <v>147</v>
      </c>
      <c r="AY137" s="15" t="s">
        <v>139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5" t="s">
        <v>147</v>
      </c>
      <c r="BK137" s="171">
        <f t="shared" si="9"/>
        <v>0</v>
      </c>
      <c r="BL137" s="15" t="s">
        <v>179</v>
      </c>
      <c r="BM137" s="170" t="s">
        <v>442</v>
      </c>
    </row>
    <row r="138" spans="1:65" s="2" customFormat="1" ht="16.5" customHeight="1">
      <c r="A138" s="28"/>
      <c r="B138" s="157"/>
      <c r="C138" s="158" t="s">
        <v>275</v>
      </c>
      <c r="D138" s="158" t="s">
        <v>142</v>
      </c>
      <c r="E138" s="159" t="s">
        <v>188</v>
      </c>
      <c r="F138" s="160" t="s">
        <v>189</v>
      </c>
      <c r="G138" s="161" t="s">
        <v>145</v>
      </c>
      <c r="H138" s="162">
        <v>14</v>
      </c>
      <c r="I138" s="163"/>
      <c r="J138" s="164">
        <f t="shared" si="0"/>
        <v>0</v>
      </c>
      <c r="K138" s="165"/>
      <c r="L138" s="29"/>
      <c r="M138" s="166" t="s">
        <v>1</v>
      </c>
      <c r="N138" s="167" t="s">
        <v>39</v>
      </c>
      <c r="O138" s="54"/>
      <c r="P138" s="168">
        <f t="shared" si="1"/>
        <v>0</v>
      </c>
      <c r="Q138" s="168">
        <v>8.0000000000000007E-5</v>
      </c>
      <c r="R138" s="168">
        <f t="shared" si="2"/>
        <v>1.1200000000000001E-3</v>
      </c>
      <c r="S138" s="168">
        <v>0</v>
      </c>
      <c r="T138" s="169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70" t="s">
        <v>179</v>
      </c>
      <c r="AT138" s="170" t="s">
        <v>142</v>
      </c>
      <c r="AU138" s="170" t="s">
        <v>147</v>
      </c>
      <c r="AY138" s="15" t="s">
        <v>139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5" t="s">
        <v>147</v>
      </c>
      <c r="BK138" s="171">
        <f t="shared" si="9"/>
        <v>0</v>
      </c>
      <c r="BL138" s="15" t="s">
        <v>179</v>
      </c>
      <c r="BM138" s="170" t="s">
        <v>443</v>
      </c>
    </row>
    <row r="139" spans="1:65" s="2" customFormat="1" ht="16.5" customHeight="1">
      <c r="A139" s="28"/>
      <c r="B139" s="157"/>
      <c r="C139" s="181" t="s">
        <v>279</v>
      </c>
      <c r="D139" s="181" t="s">
        <v>182</v>
      </c>
      <c r="E139" s="182" t="s">
        <v>191</v>
      </c>
      <c r="F139" s="183" t="s">
        <v>192</v>
      </c>
      <c r="G139" s="184" t="s">
        <v>145</v>
      </c>
      <c r="H139" s="185">
        <v>14</v>
      </c>
      <c r="I139" s="186"/>
      <c r="J139" s="187">
        <f t="shared" si="0"/>
        <v>0</v>
      </c>
      <c r="K139" s="188"/>
      <c r="L139" s="189"/>
      <c r="M139" s="190" t="s">
        <v>1</v>
      </c>
      <c r="N139" s="191" t="s">
        <v>39</v>
      </c>
      <c r="O139" s="54"/>
      <c r="P139" s="168">
        <f t="shared" si="1"/>
        <v>0</v>
      </c>
      <c r="Q139" s="168">
        <v>3.0000000000000001E-5</v>
      </c>
      <c r="R139" s="168">
        <f t="shared" si="2"/>
        <v>4.2000000000000002E-4</v>
      </c>
      <c r="S139" s="168">
        <v>0</v>
      </c>
      <c r="T139" s="169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70" t="s">
        <v>185</v>
      </c>
      <c r="AT139" s="170" t="s">
        <v>182</v>
      </c>
      <c r="AU139" s="170" t="s">
        <v>147</v>
      </c>
      <c r="AY139" s="15" t="s">
        <v>139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5" t="s">
        <v>147</v>
      </c>
      <c r="BK139" s="171">
        <f t="shared" si="9"/>
        <v>0</v>
      </c>
      <c r="BL139" s="15" t="s">
        <v>179</v>
      </c>
      <c r="BM139" s="170" t="s">
        <v>444</v>
      </c>
    </row>
    <row r="140" spans="1:65" s="2" customFormat="1" ht="16.5" customHeight="1">
      <c r="A140" s="28"/>
      <c r="B140" s="157"/>
      <c r="C140" s="158" t="s">
        <v>185</v>
      </c>
      <c r="D140" s="158" t="s">
        <v>142</v>
      </c>
      <c r="E140" s="159" t="s">
        <v>195</v>
      </c>
      <c r="F140" s="160" t="s">
        <v>196</v>
      </c>
      <c r="G140" s="161" t="s">
        <v>145</v>
      </c>
      <c r="H140" s="162">
        <v>2</v>
      </c>
      <c r="I140" s="163"/>
      <c r="J140" s="164">
        <f t="shared" si="0"/>
        <v>0</v>
      </c>
      <c r="K140" s="165"/>
      <c r="L140" s="29"/>
      <c r="M140" s="166" t="s">
        <v>1</v>
      </c>
      <c r="N140" s="167" t="s">
        <v>39</v>
      </c>
      <c r="O140" s="54"/>
      <c r="P140" s="168">
        <f t="shared" si="1"/>
        <v>0</v>
      </c>
      <c r="Q140" s="168">
        <v>8.0000000000000007E-5</v>
      </c>
      <c r="R140" s="168">
        <f t="shared" si="2"/>
        <v>1.6000000000000001E-4</v>
      </c>
      <c r="S140" s="168">
        <v>0</v>
      </c>
      <c r="T140" s="169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70" t="s">
        <v>179</v>
      </c>
      <c r="AT140" s="170" t="s">
        <v>142</v>
      </c>
      <c r="AU140" s="170" t="s">
        <v>147</v>
      </c>
      <c r="AY140" s="15" t="s">
        <v>139</v>
      </c>
      <c r="BE140" s="171">
        <f t="shared" si="4"/>
        <v>0</v>
      </c>
      <c r="BF140" s="171">
        <f t="shared" si="5"/>
        <v>0</v>
      </c>
      <c r="BG140" s="171">
        <f t="shared" si="6"/>
        <v>0</v>
      </c>
      <c r="BH140" s="171">
        <f t="shared" si="7"/>
        <v>0</v>
      </c>
      <c r="BI140" s="171">
        <f t="shared" si="8"/>
        <v>0</v>
      </c>
      <c r="BJ140" s="15" t="s">
        <v>147</v>
      </c>
      <c r="BK140" s="171">
        <f t="shared" si="9"/>
        <v>0</v>
      </c>
      <c r="BL140" s="15" t="s">
        <v>179</v>
      </c>
      <c r="BM140" s="170" t="s">
        <v>445</v>
      </c>
    </row>
    <row r="141" spans="1:65" s="2" customFormat="1" ht="16.5" customHeight="1">
      <c r="A141" s="28"/>
      <c r="B141" s="157"/>
      <c r="C141" s="181" t="s">
        <v>286</v>
      </c>
      <c r="D141" s="181" t="s">
        <v>182</v>
      </c>
      <c r="E141" s="182" t="s">
        <v>199</v>
      </c>
      <c r="F141" s="183" t="s">
        <v>200</v>
      </c>
      <c r="G141" s="184" t="s">
        <v>145</v>
      </c>
      <c r="H141" s="185">
        <v>2</v>
      </c>
      <c r="I141" s="186"/>
      <c r="J141" s="187">
        <f t="shared" si="0"/>
        <v>0</v>
      </c>
      <c r="K141" s="188"/>
      <c r="L141" s="189"/>
      <c r="M141" s="190" t="s">
        <v>1</v>
      </c>
      <c r="N141" s="191" t="s">
        <v>39</v>
      </c>
      <c r="O141" s="54"/>
      <c r="P141" s="168">
        <f t="shared" si="1"/>
        <v>0</v>
      </c>
      <c r="Q141" s="168">
        <v>4.0000000000000003E-5</v>
      </c>
      <c r="R141" s="168">
        <f t="shared" si="2"/>
        <v>8.0000000000000007E-5</v>
      </c>
      <c r="S141" s="168">
        <v>0</v>
      </c>
      <c r="T141" s="169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70" t="s">
        <v>185</v>
      </c>
      <c r="AT141" s="170" t="s">
        <v>182</v>
      </c>
      <c r="AU141" s="170" t="s">
        <v>147</v>
      </c>
      <c r="AY141" s="15" t="s">
        <v>139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5" t="s">
        <v>147</v>
      </c>
      <c r="BK141" s="171">
        <f t="shared" si="9"/>
        <v>0</v>
      </c>
      <c r="BL141" s="15" t="s">
        <v>179</v>
      </c>
      <c r="BM141" s="170" t="s">
        <v>446</v>
      </c>
    </row>
    <row r="142" spans="1:65" s="2" customFormat="1" ht="16.5" customHeight="1">
      <c r="A142" s="28"/>
      <c r="B142" s="157"/>
      <c r="C142" s="158" t="s">
        <v>299</v>
      </c>
      <c r="D142" s="158" t="s">
        <v>142</v>
      </c>
      <c r="E142" s="159" t="s">
        <v>203</v>
      </c>
      <c r="F142" s="160" t="s">
        <v>204</v>
      </c>
      <c r="G142" s="161" t="s">
        <v>145</v>
      </c>
      <c r="H142" s="162">
        <v>2</v>
      </c>
      <c r="I142" s="163"/>
      <c r="J142" s="164">
        <f t="shared" si="0"/>
        <v>0</v>
      </c>
      <c r="K142" s="165"/>
      <c r="L142" s="29"/>
      <c r="M142" s="166" t="s">
        <v>1</v>
      </c>
      <c r="N142" s="167" t="s">
        <v>39</v>
      </c>
      <c r="O142" s="54"/>
      <c r="P142" s="168">
        <f t="shared" si="1"/>
        <v>0</v>
      </c>
      <c r="Q142" s="168">
        <v>0</v>
      </c>
      <c r="R142" s="168">
        <f t="shared" si="2"/>
        <v>0</v>
      </c>
      <c r="S142" s="168">
        <v>0</v>
      </c>
      <c r="T142" s="169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70" t="s">
        <v>179</v>
      </c>
      <c r="AT142" s="170" t="s">
        <v>142</v>
      </c>
      <c r="AU142" s="170" t="s">
        <v>147</v>
      </c>
      <c r="AY142" s="15" t="s">
        <v>139</v>
      </c>
      <c r="BE142" s="171">
        <f t="shared" si="4"/>
        <v>0</v>
      </c>
      <c r="BF142" s="171">
        <f t="shared" si="5"/>
        <v>0</v>
      </c>
      <c r="BG142" s="171">
        <f t="shared" si="6"/>
        <v>0</v>
      </c>
      <c r="BH142" s="171">
        <f t="shared" si="7"/>
        <v>0</v>
      </c>
      <c r="BI142" s="171">
        <f t="shared" si="8"/>
        <v>0</v>
      </c>
      <c r="BJ142" s="15" t="s">
        <v>147</v>
      </c>
      <c r="BK142" s="171">
        <f t="shared" si="9"/>
        <v>0</v>
      </c>
      <c r="BL142" s="15" t="s">
        <v>179</v>
      </c>
      <c r="BM142" s="170" t="s">
        <v>447</v>
      </c>
    </row>
    <row r="143" spans="1:65" s="2" customFormat="1" ht="16.5" customHeight="1">
      <c r="A143" s="28"/>
      <c r="B143" s="157"/>
      <c r="C143" s="181" t="s">
        <v>303</v>
      </c>
      <c r="D143" s="181" t="s">
        <v>182</v>
      </c>
      <c r="E143" s="182" t="s">
        <v>207</v>
      </c>
      <c r="F143" s="183" t="s">
        <v>208</v>
      </c>
      <c r="G143" s="184" t="s">
        <v>145</v>
      </c>
      <c r="H143" s="185">
        <v>2</v>
      </c>
      <c r="I143" s="186"/>
      <c r="J143" s="187">
        <f t="shared" si="0"/>
        <v>0</v>
      </c>
      <c r="K143" s="188"/>
      <c r="L143" s="189"/>
      <c r="M143" s="190" t="s">
        <v>1</v>
      </c>
      <c r="N143" s="191" t="s">
        <v>39</v>
      </c>
      <c r="O143" s="54"/>
      <c r="P143" s="168">
        <f t="shared" si="1"/>
        <v>0</v>
      </c>
      <c r="Q143" s="168">
        <v>2.7E-4</v>
      </c>
      <c r="R143" s="168">
        <f t="shared" si="2"/>
        <v>5.4000000000000001E-4</v>
      </c>
      <c r="S143" s="168">
        <v>0</v>
      </c>
      <c r="T143" s="169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70" t="s">
        <v>185</v>
      </c>
      <c r="AT143" s="170" t="s">
        <v>182</v>
      </c>
      <c r="AU143" s="170" t="s">
        <v>147</v>
      </c>
      <c r="AY143" s="15" t="s">
        <v>139</v>
      </c>
      <c r="BE143" s="171">
        <f t="shared" si="4"/>
        <v>0</v>
      </c>
      <c r="BF143" s="171">
        <f t="shared" si="5"/>
        <v>0</v>
      </c>
      <c r="BG143" s="171">
        <f t="shared" si="6"/>
        <v>0</v>
      </c>
      <c r="BH143" s="171">
        <f t="shared" si="7"/>
        <v>0</v>
      </c>
      <c r="BI143" s="171">
        <f t="shared" si="8"/>
        <v>0</v>
      </c>
      <c r="BJ143" s="15" t="s">
        <v>147</v>
      </c>
      <c r="BK143" s="171">
        <f t="shared" si="9"/>
        <v>0</v>
      </c>
      <c r="BL143" s="15" t="s">
        <v>179</v>
      </c>
      <c r="BM143" s="170" t="s">
        <v>448</v>
      </c>
    </row>
    <row r="144" spans="1:65" s="2" customFormat="1" ht="16.5" customHeight="1">
      <c r="A144" s="28"/>
      <c r="B144" s="157"/>
      <c r="C144" s="158" t="s">
        <v>255</v>
      </c>
      <c r="D144" s="158" t="s">
        <v>142</v>
      </c>
      <c r="E144" s="159" t="s">
        <v>211</v>
      </c>
      <c r="F144" s="160" t="s">
        <v>212</v>
      </c>
      <c r="G144" s="161" t="s">
        <v>213</v>
      </c>
      <c r="H144" s="192"/>
      <c r="I144" s="163"/>
      <c r="J144" s="164">
        <f t="shared" si="0"/>
        <v>0</v>
      </c>
      <c r="K144" s="165"/>
      <c r="L144" s="29"/>
      <c r="M144" s="166" t="s">
        <v>1</v>
      </c>
      <c r="N144" s="167" t="s">
        <v>39</v>
      </c>
      <c r="O144" s="54"/>
      <c r="P144" s="168">
        <f t="shared" si="1"/>
        <v>0</v>
      </c>
      <c r="Q144" s="168">
        <v>0</v>
      </c>
      <c r="R144" s="168">
        <f t="shared" si="2"/>
        <v>0</v>
      </c>
      <c r="S144" s="168">
        <v>0</v>
      </c>
      <c r="T144" s="169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70" t="s">
        <v>179</v>
      </c>
      <c r="AT144" s="170" t="s">
        <v>142</v>
      </c>
      <c r="AU144" s="170" t="s">
        <v>147</v>
      </c>
      <c r="AY144" s="15" t="s">
        <v>139</v>
      </c>
      <c r="BE144" s="171">
        <f t="shared" si="4"/>
        <v>0</v>
      </c>
      <c r="BF144" s="171">
        <f t="shared" si="5"/>
        <v>0</v>
      </c>
      <c r="BG144" s="171">
        <f t="shared" si="6"/>
        <v>0</v>
      </c>
      <c r="BH144" s="171">
        <f t="shared" si="7"/>
        <v>0</v>
      </c>
      <c r="BI144" s="171">
        <f t="shared" si="8"/>
        <v>0</v>
      </c>
      <c r="BJ144" s="15" t="s">
        <v>147</v>
      </c>
      <c r="BK144" s="171">
        <f t="shared" si="9"/>
        <v>0</v>
      </c>
      <c r="BL144" s="15" t="s">
        <v>179</v>
      </c>
      <c r="BM144" s="170" t="s">
        <v>449</v>
      </c>
    </row>
    <row r="145" spans="1:65" s="12" customFormat="1" ht="22.9" customHeight="1">
      <c r="B145" s="144"/>
      <c r="D145" s="145" t="s">
        <v>72</v>
      </c>
      <c r="E145" s="155" t="s">
        <v>215</v>
      </c>
      <c r="F145" s="155" t="s">
        <v>216</v>
      </c>
      <c r="I145" s="147"/>
      <c r="J145" s="156">
        <f>BK145</f>
        <v>0</v>
      </c>
      <c r="L145" s="144"/>
      <c r="M145" s="149"/>
      <c r="N145" s="150"/>
      <c r="O145" s="150"/>
      <c r="P145" s="151">
        <f>SUM(P146:P161)</f>
        <v>0</v>
      </c>
      <c r="Q145" s="150"/>
      <c r="R145" s="151">
        <f>SUM(R146:R161)</f>
        <v>7.4149999999999994E-2</v>
      </c>
      <c r="S145" s="150"/>
      <c r="T145" s="152">
        <f>SUM(T146:T161)</f>
        <v>0</v>
      </c>
      <c r="AR145" s="145" t="s">
        <v>147</v>
      </c>
      <c r="AT145" s="153" t="s">
        <v>72</v>
      </c>
      <c r="AU145" s="153" t="s">
        <v>81</v>
      </c>
      <c r="AY145" s="145" t="s">
        <v>139</v>
      </c>
      <c r="BK145" s="154">
        <f>SUM(BK146:BK161)</f>
        <v>0</v>
      </c>
    </row>
    <row r="146" spans="1:65" s="2" customFormat="1" ht="16.5" customHeight="1">
      <c r="A146" s="28"/>
      <c r="B146" s="157"/>
      <c r="C146" s="158" t="s">
        <v>181</v>
      </c>
      <c r="D146" s="158" t="s">
        <v>142</v>
      </c>
      <c r="E146" s="159" t="s">
        <v>218</v>
      </c>
      <c r="F146" s="160" t="s">
        <v>219</v>
      </c>
      <c r="G146" s="161" t="s">
        <v>145</v>
      </c>
      <c r="H146" s="162">
        <v>5</v>
      </c>
      <c r="I146" s="163"/>
      <c r="J146" s="164">
        <f t="shared" ref="J146:J161" si="10">ROUND(I146*H146,2)</f>
        <v>0</v>
      </c>
      <c r="K146" s="165"/>
      <c r="L146" s="29"/>
      <c r="M146" s="166" t="s">
        <v>1</v>
      </c>
      <c r="N146" s="167" t="s">
        <v>39</v>
      </c>
      <c r="O146" s="54"/>
      <c r="P146" s="168">
        <f t="shared" ref="P146:P161" si="11">O146*H146</f>
        <v>0</v>
      </c>
      <c r="Q146" s="168">
        <v>0</v>
      </c>
      <c r="R146" s="168">
        <f t="shared" ref="R146:R161" si="12">Q146*H146</f>
        <v>0</v>
      </c>
      <c r="S146" s="168">
        <v>0</v>
      </c>
      <c r="T146" s="169">
        <f t="shared" ref="T146:T161" si="13"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70" t="s">
        <v>179</v>
      </c>
      <c r="AT146" s="170" t="s">
        <v>142</v>
      </c>
      <c r="AU146" s="170" t="s">
        <v>147</v>
      </c>
      <c r="AY146" s="15" t="s">
        <v>139</v>
      </c>
      <c r="BE146" s="171">
        <f t="shared" ref="BE146:BE161" si="14">IF(N146="základná",J146,0)</f>
        <v>0</v>
      </c>
      <c r="BF146" s="171">
        <f t="shared" ref="BF146:BF161" si="15">IF(N146="znížená",J146,0)</f>
        <v>0</v>
      </c>
      <c r="BG146" s="171">
        <f t="shared" ref="BG146:BG161" si="16">IF(N146="zákl. prenesená",J146,0)</f>
        <v>0</v>
      </c>
      <c r="BH146" s="171">
        <f t="shared" ref="BH146:BH161" si="17">IF(N146="zníž. prenesená",J146,0)</f>
        <v>0</v>
      </c>
      <c r="BI146" s="171">
        <f t="shared" ref="BI146:BI161" si="18">IF(N146="nulová",J146,0)</f>
        <v>0</v>
      </c>
      <c r="BJ146" s="15" t="s">
        <v>147</v>
      </c>
      <c r="BK146" s="171">
        <f t="shared" ref="BK146:BK161" si="19">ROUND(I146*H146,2)</f>
        <v>0</v>
      </c>
      <c r="BL146" s="15" t="s">
        <v>179</v>
      </c>
      <c r="BM146" s="170" t="s">
        <v>220</v>
      </c>
    </row>
    <row r="147" spans="1:65" s="2" customFormat="1" ht="16.5" customHeight="1">
      <c r="A147" s="28"/>
      <c r="B147" s="157"/>
      <c r="C147" s="181" t="s">
        <v>187</v>
      </c>
      <c r="D147" s="181" t="s">
        <v>182</v>
      </c>
      <c r="E147" s="182" t="s">
        <v>450</v>
      </c>
      <c r="F147" s="183" t="s">
        <v>451</v>
      </c>
      <c r="G147" s="184" t="s">
        <v>145</v>
      </c>
      <c r="H147" s="185">
        <v>1</v>
      </c>
      <c r="I147" s="186"/>
      <c r="J147" s="187">
        <f t="shared" si="10"/>
        <v>0</v>
      </c>
      <c r="K147" s="188"/>
      <c r="L147" s="189"/>
      <c r="M147" s="190" t="s">
        <v>1</v>
      </c>
      <c r="N147" s="191" t="s">
        <v>39</v>
      </c>
      <c r="O147" s="54"/>
      <c r="P147" s="168">
        <f t="shared" si="11"/>
        <v>0</v>
      </c>
      <c r="Q147" s="168">
        <v>0</v>
      </c>
      <c r="R147" s="168">
        <f t="shared" si="12"/>
        <v>0</v>
      </c>
      <c r="S147" s="168">
        <v>0</v>
      </c>
      <c r="T147" s="169">
        <f t="shared" si="1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70" t="s">
        <v>185</v>
      </c>
      <c r="AT147" s="170" t="s">
        <v>182</v>
      </c>
      <c r="AU147" s="170" t="s">
        <v>147</v>
      </c>
      <c r="AY147" s="15" t="s">
        <v>139</v>
      </c>
      <c r="BE147" s="171">
        <f t="shared" si="14"/>
        <v>0</v>
      </c>
      <c r="BF147" s="171">
        <f t="shared" si="15"/>
        <v>0</v>
      </c>
      <c r="BG147" s="171">
        <f t="shared" si="16"/>
        <v>0</v>
      </c>
      <c r="BH147" s="171">
        <f t="shared" si="17"/>
        <v>0</v>
      </c>
      <c r="BI147" s="171">
        <f t="shared" si="18"/>
        <v>0</v>
      </c>
      <c r="BJ147" s="15" t="s">
        <v>147</v>
      </c>
      <c r="BK147" s="171">
        <f t="shared" si="19"/>
        <v>0</v>
      </c>
      <c r="BL147" s="15" t="s">
        <v>179</v>
      </c>
      <c r="BM147" s="170" t="s">
        <v>223</v>
      </c>
    </row>
    <row r="148" spans="1:65" s="2" customFormat="1" ht="16.5" customHeight="1">
      <c r="A148" s="28"/>
      <c r="B148" s="157"/>
      <c r="C148" s="181" t="s">
        <v>206</v>
      </c>
      <c r="D148" s="181" t="s">
        <v>182</v>
      </c>
      <c r="E148" s="182" t="s">
        <v>452</v>
      </c>
      <c r="F148" s="183" t="s">
        <v>453</v>
      </c>
      <c r="G148" s="184" t="s">
        <v>145</v>
      </c>
      <c r="H148" s="185">
        <v>1</v>
      </c>
      <c r="I148" s="186"/>
      <c r="J148" s="187">
        <f t="shared" si="10"/>
        <v>0</v>
      </c>
      <c r="K148" s="188"/>
      <c r="L148" s="189"/>
      <c r="M148" s="190" t="s">
        <v>1</v>
      </c>
      <c r="N148" s="191" t="s">
        <v>39</v>
      </c>
      <c r="O148" s="54"/>
      <c r="P148" s="168">
        <f t="shared" si="11"/>
        <v>0</v>
      </c>
      <c r="Q148" s="168">
        <v>0</v>
      </c>
      <c r="R148" s="168">
        <f t="shared" si="12"/>
        <v>0</v>
      </c>
      <c r="S148" s="168">
        <v>0</v>
      </c>
      <c r="T148" s="169">
        <f t="shared" si="1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70" t="s">
        <v>185</v>
      </c>
      <c r="AT148" s="170" t="s">
        <v>182</v>
      </c>
      <c r="AU148" s="170" t="s">
        <v>147</v>
      </c>
      <c r="AY148" s="15" t="s">
        <v>139</v>
      </c>
      <c r="BE148" s="171">
        <f t="shared" si="14"/>
        <v>0</v>
      </c>
      <c r="BF148" s="171">
        <f t="shared" si="15"/>
        <v>0</v>
      </c>
      <c r="BG148" s="171">
        <f t="shared" si="16"/>
        <v>0</v>
      </c>
      <c r="BH148" s="171">
        <f t="shared" si="17"/>
        <v>0</v>
      </c>
      <c r="BI148" s="171">
        <f t="shared" si="18"/>
        <v>0</v>
      </c>
      <c r="BJ148" s="15" t="s">
        <v>147</v>
      </c>
      <c r="BK148" s="171">
        <f t="shared" si="19"/>
        <v>0</v>
      </c>
      <c r="BL148" s="15" t="s">
        <v>179</v>
      </c>
      <c r="BM148" s="170" t="s">
        <v>227</v>
      </c>
    </row>
    <row r="149" spans="1:65" s="2" customFormat="1" ht="16.5" customHeight="1">
      <c r="A149" s="28"/>
      <c r="B149" s="157"/>
      <c r="C149" s="181" t="s">
        <v>210</v>
      </c>
      <c r="D149" s="181" t="s">
        <v>182</v>
      </c>
      <c r="E149" s="182" t="s">
        <v>229</v>
      </c>
      <c r="F149" s="183" t="s">
        <v>230</v>
      </c>
      <c r="G149" s="184" t="s">
        <v>145</v>
      </c>
      <c r="H149" s="185">
        <v>3</v>
      </c>
      <c r="I149" s="186"/>
      <c r="J149" s="187">
        <f t="shared" si="10"/>
        <v>0</v>
      </c>
      <c r="K149" s="188"/>
      <c r="L149" s="189"/>
      <c r="M149" s="190" t="s">
        <v>1</v>
      </c>
      <c r="N149" s="191" t="s">
        <v>39</v>
      </c>
      <c r="O149" s="54"/>
      <c r="P149" s="168">
        <f t="shared" si="11"/>
        <v>0</v>
      </c>
      <c r="Q149" s="168">
        <v>0</v>
      </c>
      <c r="R149" s="168">
        <f t="shared" si="12"/>
        <v>0</v>
      </c>
      <c r="S149" s="168">
        <v>0</v>
      </c>
      <c r="T149" s="169">
        <f t="shared" si="1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70" t="s">
        <v>185</v>
      </c>
      <c r="AT149" s="170" t="s">
        <v>182</v>
      </c>
      <c r="AU149" s="170" t="s">
        <v>147</v>
      </c>
      <c r="AY149" s="15" t="s">
        <v>139</v>
      </c>
      <c r="BE149" s="171">
        <f t="shared" si="14"/>
        <v>0</v>
      </c>
      <c r="BF149" s="171">
        <f t="shared" si="15"/>
        <v>0</v>
      </c>
      <c r="BG149" s="171">
        <f t="shared" si="16"/>
        <v>0</v>
      </c>
      <c r="BH149" s="171">
        <f t="shared" si="17"/>
        <v>0</v>
      </c>
      <c r="BI149" s="171">
        <f t="shared" si="18"/>
        <v>0</v>
      </c>
      <c r="BJ149" s="15" t="s">
        <v>147</v>
      </c>
      <c r="BK149" s="171">
        <f t="shared" si="19"/>
        <v>0</v>
      </c>
      <c r="BL149" s="15" t="s">
        <v>179</v>
      </c>
      <c r="BM149" s="170" t="s">
        <v>231</v>
      </c>
    </row>
    <row r="150" spans="1:65" s="2" customFormat="1" ht="16.5" customHeight="1">
      <c r="A150" s="28"/>
      <c r="B150" s="157"/>
      <c r="C150" s="181" t="s">
        <v>290</v>
      </c>
      <c r="D150" s="181" t="s">
        <v>182</v>
      </c>
      <c r="E150" s="182" t="s">
        <v>233</v>
      </c>
      <c r="F150" s="183" t="s">
        <v>454</v>
      </c>
      <c r="G150" s="184" t="s">
        <v>145</v>
      </c>
      <c r="H150" s="185">
        <v>5</v>
      </c>
      <c r="I150" s="186"/>
      <c r="J150" s="187">
        <f t="shared" si="10"/>
        <v>0</v>
      </c>
      <c r="K150" s="188"/>
      <c r="L150" s="189"/>
      <c r="M150" s="190" t="s">
        <v>1</v>
      </c>
      <c r="N150" s="191" t="s">
        <v>39</v>
      </c>
      <c r="O150" s="54"/>
      <c r="P150" s="168">
        <f t="shared" si="11"/>
        <v>0</v>
      </c>
      <c r="Q150" s="168">
        <v>0</v>
      </c>
      <c r="R150" s="168">
        <f t="shared" si="12"/>
        <v>0</v>
      </c>
      <c r="S150" s="168">
        <v>0</v>
      </c>
      <c r="T150" s="169">
        <f t="shared" si="1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70" t="s">
        <v>185</v>
      </c>
      <c r="AT150" s="170" t="s">
        <v>182</v>
      </c>
      <c r="AU150" s="170" t="s">
        <v>147</v>
      </c>
      <c r="AY150" s="15" t="s">
        <v>139</v>
      </c>
      <c r="BE150" s="171">
        <f t="shared" si="14"/>
        <v>0</v>
      </c>
      <c r="BF150" s="171">
        <f t="shared" si="15"/>
        <v>0</v>
      </c>
      <c r="BG150" s="171">
        <f t="shared" si="16"/>
        <v>0</v>
      </c>
      <c r="BH150" s="171">
        <f t="shared" si="17"/>
        <v>0</v>
      </c>
      <c r="BI150" s="171">
        <f t="shared" si="18"/>
        <v>0</v>
      </c>
      <c r="BJ150" s="15" t="s">
        <v>147</v>
      </c>
      <c r="BK150" s="171">
        <f t="shared" si="19"/>
        <v>0</v>
      </c>
      <c r="BL150" s="15" t="s">
        <v>179</v>
      </c>
      <c r="BM150" s="170" t="s">
        <v>455</v>
      </c>
    </row>
    <row r="151" spans="1:65" s="2" customFormat="1" ht="16.5" customHeight="1">
      <c r="A151" s="28"/>
      <c r="B151" s="157"/>
      <c r="C151" s="181" t="s">
        <v>294</v>
      </c>
      <c r="D151" s="181" t="s">
        <v>182</v>
      </c>
      <c r="E151" s="182" t="s">
        <v>236</v>
      </c>
      <c r="F151" s="183" t="s">
        <v>237</v>
      </c>
      <c r="G151" s="184" t="s">
        <v>145</v>
      </c>
      <c r="H151" s="185">
        <v>5</v>
      </c>
      <c r="I151" s="186"/>
      <c r="J151" s="187">
        <f t="shared" si="10"/>
        <v>0</v>
      </c>
      <c r="K151" s="188"/>
      <c r="L151" s="189"/>
      <c r="M151" s="190" t="s">
        <v>1</v>
      </c>
      <c r="N151" s="191" t="s">
        <v>39</v>
      </c>
      <c r="O151" s="54"/>
      <c r="P151" s="168">
        <f t="shared" si="11"/>
        <v>0</v>
      </c>
      <c r="Q151" s="168">
        <v>0</v>
      </c>
      <c r="R151" s="168">
        <f t="shared" si="12"/>
        <v>0</v>
      </c>
      <c r="S151" s="168">
        <v>0</v>
      </c>
      <c r="T151" s="169">
        <f t="shared" si="1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70" t="s">
        <v>185</v>
      </c>
      <c r="AT151" s="170" t="s">
        <v>182</v>
      </c>
      <c r="AU151" s="170" t="s">
        <v>147</v>
      </c>
      <c r="AY151" s="15" t="s">
        <v>139</v>
      </c>
      <c r="BE151" s="171">
        <f t="shared" si="14"/>
        <v>0</v>
      </c>
      <c r="BF151" s="171">
        <f t="shared" si="15"/>
        <v>0</v>
      </c>
      <c r="BG151" s="171">
        <f t="shared" si="16"/>
        <v>0</v>
      </c>
      <c r="BH151" s="171">
        <f t="shared" si="17"/>
        <v>0</v>
      </c>
      <c r="BI151" s="171">
        <f t="shared" si="18"/>
        <v>0</v>
      </c>
      <c r="BJ151" s="15" t="s">
        <v>147</v>
      </c>
      <c r="BK151" s="171">
        <f t="shared" si="19"/>
        <v>0</v>
      </c>
      <c r="BL151" s="15" t="s">
        <v>179</v>
      </c>
      <c r="BM151" s="170" t="s">
        <v>456</v>
      </c>
    </row>
    <row r="152" spans="1:65" s="2" customFormat="1" ht="16.5" customHeight="1">
      <c r="A152" s="28"/>
      <c r="B152" s="157"/>
      <c r="C152" s="181" t="s">
        <v>457</v>
      </c>
      <c r="D152" s="181" t="s">
        <v>182</v>
      </c>
      <c r="E152" s="182" t="s">
        <v>300</v>
      </c>
      <c r="F152" s="183" t="s">
        <v>301</v>
      </c>
      <c r="G152" s="184" t="s">
        <v>178</v>
      </c>
      <c r="H152" s="185">
        <v>185</v>
      </c>
      <c r="I152" s="186"/>
      <c r="J152" s="187">
        <f t="shared" si="10"/>
        <v>0</v>
      </c>
      <c r="K152" s="188"/>
      <c r="L152" s="189"/>
      <c r="M152" s="190" t="s">
        <v>1</v>
      </c>
      <c r="N152" s="191" t="s">
        <v>39</v>
      </c>
      <c r="O152" s="54"/>
      <c r="P152" s="168">
        <f t="shared" si="11"/>
        <v>0</v>
      </c>
      <c r="Q152" s="168">
        <v>0</v>
      </c>
      <c r="R152" s="168">
        <f t="shared" si="12"/>
        <v>0</v>
      </c>
      <c r="S152" s="168">
        <v>0</v>
      </c>
      <c r="T152" s="169">
        <f t="shared" si="1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70" t="s">
        <v>185</v>
      </c>
      <c r="AT152" s="170" t="s">
        <v>182</v>
      </c>
      <c r="AU152" s="170" t="s">
        <v>147</v>
      </c>
      <c r="AY152" s="15" t="s">
        <v>139</v>
      </c>
      <c r="BE152" s="171">
        <f t="shared" si="14"/>
        <v>0</v>
      </c>
      <c r="BF152" s="171">
        <f t="shared" si="15"/>
        <v>0</v>
      </c>
      <c r="BG152" s="171">
        <f t="shared" si="16"/>
        <v>0</v>
      </c>
      <c r="BH152" s="171">
        <f t="shared" si="17"/>
        <v>0</v>
      </c>
      <c r="BI152" s="171">
        <f t="shared" si="18"/>
        <v>0</v>
      </c>
      <c r="BJ152" s="15" t="s">
        <v>147</v>
      </c>
      <c r="BK152" s="171">
        <f t="shared" si="19"/>
        <v>0</v>
      </c>
      <c r="BL152" s="15" t="s">
        <v>179</v>
      </c>
      <c r="BM152" s="170" t="s">
        <v>458</v>
      </c>
    </row>
    <row r="153" spans="1:65" s="2" customFormat="1" ht="16.5" customHeight="1">
      <c r="A153" s="28"/>
      <c r="B153" s="157"/>
      <c r="C153" s="158" t="s">
        <v>247</v>
      </c>
      <c r="D153" s="158" t="s">
        <v>142</v>
      </c>
      <c r="E153" s="159" t="s">
        <v>459</v>
      </c>
      <c r="F153" s="160" t="s">
        <v>460</v>
      </c>
      <c r="G153" s="161" t="s">
        <v>145</v>
      </c>
      <c r="H153" s="162">
        <v>2</v>
      </c>
      <c r="I153" s="163"/>
      <c r="J153" s="164">
        <f t="shared" si="10"/>
        <v>0</v>
      </c>
      <c r="K153" s="165"/>
      <c r="L153" s="29"/>
      <c r="M153" s="166" t="s">
        <v>1</v>
      </c>
      <c r="N153" s="167" t="s">
        <v>39</v>
      </c>
      <c r="O153" s="54"/>
      <c r="P153" s="168">
        <f t="shared" si="11"/>
        <v>0</v>
      </c>
      <c r="Q153" s="168">
        <v>0</v>
      </c>
      <c r="R153" s="168">
        <f t="shared" si="12"/>
        <v>0</v>
      </c>
      <c r="S153" s="168">
        <v>0</v>
      </c>
      <c r="T153" s="169">
        <f t="shared" si="1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70" t="s">
        <v>179</v>
      </c>
      <c r="AT153" s="170" t="s">
        <v>142</v>
      </c>
      <c r="AU153" s="170" t="s">
        <v>147</v>
      </c>
      <c r="AY153" s="15" t="s">
        <v>139</v>
      </c>
      <c r="BE153" s="171">
        <f t="shared" si="14"/>
        <v>0</v>
      </c>
      <c r="BF153" s="171">
        <f t="shared" si="15"/>
        <v>0</v>
      </c>
      <c r="BG153" s="171">
        <f t="shared" si="16"/>
        <v>0</v>
      </c>
      <c r="BH153" s="171">
        <f t="shared" si="17"/>
        <v>0</v>
      </c>
      <c r="BI153" s="171">
        <f t="shared" si="18"/>
        <v>0</v>
      </c>
      <c r="BJ153" s="15" t="s">
        <v>147</v>
      </c>
      <c r="BK153" s="171">
        <f t="shared" si="19"/>
        <v>0</v>
      </c>
      <c r="BL153" s="15" t="s">
        <v>179</v>
      </c>
      <c r="BM153" s="170" t="s">
        <v>461</v>
      </c>
    </row>
    <row r="154" spans="1:65" s="2" customFormat="1" ht="24" customHeight="1">
      <c r="A154" s="28"/>
      <c r="B154" s="157"/>
      <c r="C154" s="181" t="s">
        <v>251</v>
      </c>
      <c r="D154" s="181" t="s">
        <v>182</v>
      </c>
      <c r="E154" s="182" t="s">
        <v>462</v>
      </c>
      <c r="F154" s="183" t="s">
        <v>463</v>
      </c>
      <c r="G154" s="184" t="s">
        <v>145</v>
      </c>
      <c r="H154" s="185">
        <v>2</v>
      </c>
      <c r="I154" s="186"/>
      <c r="J154" s="187">
        <f t="shared" si="10"/>
        <v>0</v>
      </c>
      <c r="K154" s="188"/>
      <c r="L154" s="189"/>
      <c r="M154" s="190" t="s">
        <v>1</v>
      </c>
      <c r="N154" s="191" t="s">
        <v>39</v>
      </c>
      <c r="O154" s="54"/>
      <c r="P154" s="168">
        <f t="shared" si="11"/>
        <v>0</v>
      </c>
      <c r="Q154" s="168">
        <v>0</v>
      </c>
      <c r="R154" s="168">
        <f t="shared" si="12"/>
        <v>0</v>
      </c>
      <c r="S154" s="168">
        <v>0</v>
      </c>
      <c r="T154" s="169">
        <f t="shared" si="1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70" t="s">
        <v>185</v>
      </c>
      <c r="AT154" s="170" t="s">
        <v>182</v>
      </c>
      <c r="AU154" s="170" t="s">
        <v>147</v>
      </c>
      <c r="AY154" s="15" t="s">
        <v>139</v>
      </c>
      <c r="BE154" s="171">
        <f t="shared" si="14"/>
        <v>0</v>
      </c>
      <c r="BF154" s="171">
        <f t="shared" si="15"/>
        <v>0</v>
      </c>
      <c r="BG154" s="171">
        <f t="shared" si="16"/>
        <v>0</v>
      </c>
      <c r="BH154" s="171">
        <f t="shared" si="17"/>
        <v>0</v>
      </c>
      <c r="BI154" s="171">
        <f t="shared" si="18"/>
        <v>0</v>
      </c>
      <c r="BJ154" s="15" t="s">
        <v>147</v>
      </c>
      <c r="BK154" s="171">
        <f t="shared" si="19"/>
        <v>0</v>
      </c>
      <c r="BL154" s="15" t="s">
        <v>179</v>
      </c>
      <c r="BM154" s="170" t="s">
        <v>464</v>
      </c>
    </row>
    <row r="155" spans="1:65" s="2" customFormat="1" ht="16.5" customHeight="1">
      <c r="A155" s="28"/>
      <c r="B155" s="157"/>
      <c r="C155" s="158" t="s">
        <v>81</v>
      </c>
      <c r="D155" s="158" t="s">
        <v>142</v>
      </c>
      <c r="E155" s="159" t="s">
        <v>248</v>
      </c>
      <c r="F155" s="160" t="s">
        <v>249</v>
      </c>
      <c r="G155" s="161" t="s">
        <v>178</v>
      </c>
      <c r="H155" s="162">
        <v>185</v>
      </c>
      <c r="I155" s="163"/>
      <c r="J155" s="164">
        <f t="shared" si="10"/>
        <v>0</v>
      </c>
      <c r="K155" s="165"/>
      <c r="L155" s="29"/>
      <c r="M155" s="166" t="s">
        <v>1</v>
      </c>
      <c r="N155" s="167" t="s">
        <v>39</v>
      </c>
      <c r="O155" s="54"/>
      <c r="P155" s="168">
        <f t="shared" si="11"/>
        <v>0</v>
      </c>
      <c r="Q155" s="168">
        <v>0</v>
      </c>
      <c r="R155" s="168">
        <f t="shared" si="12"/>
        <v>0</v>
      </c>
      <c r="S155" s="168">
        <v>0</v>
      </c>
      <c r="T155" s="169">
        <f t="shared" si="1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70" t="s">
        <v>179</v>
      </c>
      <c r="AT155" s="170" t="s">
        <v>142</v>
      </c>
      <c r="AU155" s="170" t="s">
        <v>147</v>
      </c>
      <c r="AY155" s="15" t="s">
        <v>139</v>
      </c>
      <c r="BE155" s="171">
        <f t="shared" si="14"/>
        <v>0</v>
      </c>
      <c r="BF155" s="171">
        <f t="shared" si="15"/>
        <v>0</v>
      </c>
      <c r="BG155" s="171">
        <f t="shared" si="16"/>
        <v>0</v>
      </c>
      <c r="BH155" s="171">
        <f t="shared" si="17"/>
        <v>0</v>
      </c>
      <c r="BI155" s="171">
        <f t="shared" si="18"/>
        <v>0</v>
      </c>
      <c r="BJ155" s="15" t="s">
        <v>147</v>
      </c>
      <c r="BK155" s="171">
        <f t="shared" si="19"/>
        <v>0</v>
      </c>
      <c r="BL155" s="15" t="s">
        <v>179</v>
      </c>
      <c r="BM155" s="170" t="s">
        <v>250</v>
      </c>
    </row>
    <row r="156" spans="1:65" s="2" customFormat="1" ht="16.5" customHeight="1">
      <c r="A156" s="28"/>
      <c r="B156" s="157"/>
      <c r="C156" s="181" t="s">
        <v>147</v>
      </c>
      <c r="D156" s="181" t="s">
        <v>182</v>
      </c>
      <c r="E156" s="182" t="s">
        <v>252</v>
      </c>
      <c r="F156" s="183" t="s">
        <v>465</v>
      </c>
      <c r="G156" s="184" t="s">
        <v>178</v>
      </c>
      <c r="H156" s="185">
        <v>185</v>
      </c>
      <c r="I156" s="186"/>
      <c r="J156" s="187">
        <f t="shared" si="10"/>
        <v>0</v>
      </c>
      <c r="K156" s="188"/>
      <c r="L156" s="189"/>
      <c r="M156" s="190" t="s">
        <v>1</v>
      </c>
      <c r="N156" s="191" t="s">
        <v>39</v>
      </c>
      <c r="O156" s="54"/>
      <c r="P156" s="168">
        <f t="shared" si="11"/>
        <v>0</v>
      </c>
      <c r="Q156" s="168">
        <v>1.3999999999999999E-4</v>
      </c>
      <c r="R156" s="168">
        <f t="shared" si="12"/>
        <v>2.5899999999999999E-2</v>
      </c>
      <c r="S156" s="168">
        <v>0</v>
      </c>
      <c r="T156" s="169">
        <f t="shared" si="1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70" t="s">
        <v>185</v>
      </c>
      <c r="AT156" s="170" t="s">
        <v>182</v>
      </c>
      <c r="AU156" s="170" t="s">
        <v>147</v>
      </c>
      <c r="AY156" s="15" t="s">
        <v>139</v>
      </c>
      <c r="BE156" s="171">
        <f t="shared" si="14"/>
        <v>0</v>
      </c>
      <c r="BF156" s="171">
        <f t="shared" si="15"/>
        <v>0</v>
      </c>
      <c r="BG156" s="171">
        <f t="shared" si="16"/>
        <v>0</v>
      </c>
      <c r="BH156" s="171">
        <f t="shared" si="17"/>
        <v>0</v>
      </c>
      <c r="BI156" s="171">
        <f t="shared" si="18"/>
        <v>0</v>
      </c>
      <c r="BJ156" s="15" t="s">
        <v>147</v>
      </c>
      <c r="BK156" s="171">
        <f t="shared" si="19"/>
        <v>0</v>
      </c>
      <c r="BL156" s="15" t="s">
        <v>179</v>
      </c>
      <c r="BM156" s="170" t="s">
        <v>254</v>
      </c>
    </row>
    <row r="157" spans="1:65" s="2" customFormat="1" ht="16.5" customHeight="1">
      <c r="A157" s="28"/>
      <c r="B157" s="157"/>
      <c r="C157" s="158" t="s">
        <v>309</v>
      </c>
      <c r="D157" s="158" t="s">
        <v>142</v>
      </c>
      <c r="E157" s="159" t="s">
        <v>256</v>
      </c>
      <c r="F157" s="160" t="s">
        <v>257</v>
      </c>
      <c r="G157" s="161" t="s">
        <v>178</v>
      </c>
      <c r="H157" s="162">
        <v>185</v>
      </c>
      <c r="I157" s="163"/>
      <c r="J157" s="164">
        <f t="shared" si="10"/>
        <v>0</v>
      </c>
      <c r="K157" s="165"/>
      <c r="L157" s="29"/>
      <c r="M157" s="166" t="s">
        <v>1</v>
      </c>
      <c r="N157" s="167" t="s">
        <v>39</v>
      </c>
      <c r="O157" s="54"/>
      <c r="P157" s="168">
        <f t="shared" si="11"/>
        <v>0</v>
      </c>
      <c r="Q157" s="168">
        <v>0</v>
      </c>
      <c r="R157" s="168">
        <f t="shared" si="12"/>
        <v>0</v>
      </c>
      <c r="S157" s="168">
        <v>0</v>
      </c>
      <c r="T157" s="169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70" t="s">
        <v>179</v>
      </c>
      <c r="AT157" s="170" t="s">
        <v>142</v>
      </c>
      <c r="AU157" s="170" t="s">
        <v>147</v>
      </c>
      <c r="AY157" s="15" t="s">
        <v>139</v>
      </c>
      <c r="BE157" s="171">
        <f t="shared" si="14"/>
        <v>0</v>
      </c>
      <c r="BF157" s="171">
        <f t="shared" si="15"/>
        <v>0</v>
      </c>
      <c r="BG157" s="171">
        <f t="shared" si="16"/>
        <v>0</v>
      </c>
      <c r="BH157" s="171">
        <f t="shared" si="17"/>
        <v>0</v>
      </c>
      <c r="BI157" s="171">
        <f t="shared" si="18"/>
        <v>0</v>
      </c>
      <c r="BJ157" s="15" t="s">
        <v>147</v>
      </c>
      <c r="BK157" s="171">
        <f t="shared" si="19"/>
        <v>0</v>
      </c>
      <c r="BL157" s="15" t="s">
        <v>179</v>
      </c>
      <c r="BM157" s="170" t="s">
        <v>466</v>
      </c>
    </row>
    <row r="158" spans="1:65" s="2" customFormat="1" ht="16.5" customHeight="1">
      <c r="A158" s="28"/>
      <c r="B158" s="157"/>
      <c r="C158" s="181" t="s">
        <v>167</v>
      </c>
      <c r="D158" s="181" t="s">
        <v>182</v>
      </c>
      <c r="E158" s="182" t="s">
        <v>260</v>
      </c>
      <c r="F158" s="183" t="s">
        <v>261</v>
      </c>
      <c r="G158" s="184" t="s">
        <v>178</v>
      </c>
      <c r="H158" s="185">
        <v>185</v>
      </c>
      <c r="I158" s="186"/>
      <c r="J158" s="187">
        <f t="shared" si="10"/>
        <v>0</v>
      </c>
      <c r="K158" s="188"/>
      <c r="L158" s="189"/>
      <c r="M158" s="190" t="s">
        <v>1</v>
      </c>
      <c r="N158" s="191" t="s">
        <v>39</v>
      </c>
      <c r="O158" s="54"/>
      <c r="P158" s="168">
        <f t="shared" si="11"/>
        <v>0</v>
      </c>
      <c r="Q158" s="168">
        <v>2.5000000000000001E-4</v>
      </c>
      <c r="R158" s="168">
        <f t="shared" si="12"/>
        <v>4.6249999999999999E-2</v>
      </c>
      <c r="S158" s="168">
        <v>0</v>
      </c>
      <c r="T158" s="169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70" t="s">
        <v>185</v>
      </c>
      <c r="AT158" s="170" t="s">
        <v>182</v>
      </c>
      <c r="AU158" s="170" t="s">
        <v>147</v>
      </c>
      <c r="AY158" s="15" t="s">
        <v>139</v>
      </c>
      <c r="BE158" s="171">
        <f t="shared" si="14"/>
        <v>0</v>
      </c>
      <c r="BF158" s="171">
        <f t="shared" si="15"/>
        <v>0</v>
      </c>
      <c r="BG158" s="171">
        <f t="shared" si="16"/>
        <v>0</v>
      </c>
      <c r="BH158" s="171">
        <f t="shared" si="17"/>
        <v>0</v>
      </c>
      <c r="BI158" s="171">
        <f t="shared" si="18"/>
        <v>0</v>
      </c>
      <c r="BJ158" s="15" t="s">
        <v>147</v>
      </c>
      <c r="BK158" s="171">
        <f t="shared" si="19"/>
        <v>0</v>
      </c>
      <c r="BL158" s="15" t="s">
        <v>179</v>
      </c>
      <c r="BM158" s="170" t="s">
        <v>467</v>
      </c>
    </row>
    <row r="159" spans="1:65" s="2" customFormat="1" ht="16.5" customHeight="1">
      <c r="A159" s="28"/>
      <c r="B159" s="157"/>
      <c r="C159" s="158" t="s">
        <v>179</v>
      </c>
      <c r="D159" s="158" t="s">
        <v>142</v>
      </c>
      <c r="E159" s="159" t="s">
        <v>287</v>
      </c>
      <c r="F159" s="160" t="s">
        <v>288</v>
      </c>
      <c r="G159" s="161" t="s">
        <v>145</v>
      </c>
      <c r="H159" s="162">
        <v>4</v>
      </c>
      <c r="I159" s="163"/>
      <c r="J159" s="164">
        <f t="shared" si="10"/>
        <v>0</v>
      </c>
      <c r="K159" s="165"/>
      <c r="L159" s="29"/>
      <c r="M159" s="166" t="s">
        <v>1</v>
      </c>
      <c r="N159" s="167" t="s">
        <v>39</v>
      </c>
      <c r="O159" s="54"/>
      <c r="P159" s="168">
        <f t="shared" si="11"/>
        <v>0</v>
      </c>
      <c r="Q159" s="168">
        <v>0</v>
      </c>
      <c r="R159" s="168">
        <f t="shared" si="12"/>
        <v>0</v>
      </c>
      <c r="S159" s="168">
        <v>0</v>
      </c>
      <c r="T159" s="169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70" t="s">
        <v>179</v>
      </c>
      <c r="AT159" s="170" t="s">
        <v>142</v>
      </c>
      <c r="AU159" s="170" t="s">
        <v>147</v>
      </c>
      <c r="AY159" s="15" t="s">
        <v>139</v>
      </c>
      <c r="BE159" s="171">
        <f t="shared" si="14"/>
        <v>0</v>
      </c>
      <c r="BF159" s="171">
        <f t="shared" si="15"/>
        <v>0</v>
      </c>
      <c r="BG159" s="171">
        <f t="shared" si="16"/>
        <v>0</v>
      </c>
      <c r="BH159" s="171">
        <f t="shared" si="17"/>
        <v>0</v>
      </c>
      <c r="BI159" s="171">
        <f t="shared" si="18"/>
        <v>0</v>
      </c>
      <c r="BJ159" s="15" t="s">
        <v>147</v>
      </c>
      <c r="BK159" s="171">
        <f t="shared" si="19"/>
        <v>0</v>
      </c>
      <c r="BL159" s="15" t="s">
        <v>179</v>
      </c>
      <c r="BM159" s="170" t="s">
        <v>289</v>
      </c>
    </row>
    <row r="160" spans="1:65" s="2" customFormat="1" ht="16.5" customHeight="1">
      <c r="A160" s="28"/>
      <c r="B160" s="157"/>
      <c r="C160" s="181" t="s">
        <v>228</v>
      </c>
      <c r="D160" s="181" t="s">
        <v>182</v>
      </c>
      <c r="E160" s="182" t="s">
        <v>291</v>
      </c>
      <c r="F160" s="183" t="s">
        <v>468</v>
      </c>
      <c r="G160" s="184" t="s">
        <v>145</v>
      </c>
      <c r="H160" s="185">
        <v>2</v>
      </c>
      <c r="I160" s="186"/>
      <c r="J160" s="187">
        <f t="shared" si="10"/>
        <v>0</v>
      </c>
      <c r="K160" s="188"/>
      <c r="L160" s="189"/>
      <c r="M160" s="190" t="s">
        <v>1</v>
      </c>
      <c r="N160" s="191" t="s">
        <v>39</v>
      </c>
      <c r="O160" s="54"/>
      <c r="P160" s="168">
        <f t="shared" si="11"/>
        <v>0</v>
      </c>
      <c r="Q160" s="168">
        <v>1E-3</v>
      </c>
      <c r="R160" s="168">
        <f t="shared" si="12"/>
        <v>2E-3</v>
      </c>
      <c r="S160" s="168">
        <v>0</v>
      </c>
      <c r="T160" s="169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70" t="s">
        <v>185</v>
      </c>
      <c r="AT160" s="170" t="s">
        <v>182</v>
      </c>
      <c r="AU160" s="170" t="s">
        <v>147</v>
      </c>
      <c r="AY160" s="15" t="s">
        <v>139</v>
      </c>
      <c r="BE160" s="171">
        <f t="shared" si="14"/>
        <v>0</v>
      </c>
      <c r="BF160" s="171">
        <f t="shared" si="15"/>
        <v>0</v>
      </c>
      <c r="BG160" s="171">
        <f t="shared" si="16"/>
        <v>0</v>
      </c>
      <c r="BH160" s="171">
        <f t="shared" si="17"/>
        <v>0</v>
      </c>
      <c r="BI160" s="171">
        <f t="shared" si="18"/>
        <v>0</v>
      </c>
      <c r="BJ160" s="15" t="s">
        <v>147</v>
      </c>
      <c r="BK160" s="171">
        <f t="shared" si="19"/>
        <v>0</v>
      </c>
      <c r="BL160" s="15" t="s">
        <v>179</v>
      </c>
      <c r="BM160" s="170" t="s">
        <v>293</v>
      </c>
    </row>
    <row r="161" spans="1:65" s="2" customFormat="1" ht="16.5" customHeight="1">
      <c r="A161" s="28"/>
      <c r="B161" s="157"/>
      <c r="C161" s="158" t="s">
        <v>232</v>
      </c>
      <c r="D161" s="158" t="s">
        <v>142</v>
      </c>
      <c r="E161" s="159" t="s">
        <v>304</v>
      </c>
      <c r="F161" s="160" t="s">
        <v>305</v>
      </c>
      <c r="G161" s="161" t="s">
        <v>213</v>
      </c>
      <c r="H161" s="192"/>
      <c r="I161" s="163"/>
      <c r="J161" s="164">
        <f t="shared" si="10"/>
        <v>0</v>
      </c>
      <c r="K161" s="165"/>
      <c r="L161" s="29"/>
      <c r="M161" s="166" t="s">
        <v>1</v>
      </c>
      <c r="N161" s="167" t="s">
        <v>39</v>
      </c>
      <c r="O161" s="54"/>
      <c r="P161" s="168">
        <f t="shared" si="11"/>
        <v>0</v>
      </c>
      <c r="Q161" s="168">
        <v>0</v>
      </c>
      <c r="R161" s="168">
        <f t="shared" si="12"/>
        <v>0</v>
      </c>
      <c r="S161" s="168">
        <v>0</v>
      </c>
      <c r="T161" s="169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70" t="s">
        <v>179</v>
      </c>
      <c r="AT161" s="170" t="s">
        <v>142</v>
      </c>
      <c r="AU161" s="170" t="s">
        <v>147</v>
      </c>
      <c r="AY161" s="15" t="s">
        <v>139</v>
      </c>
      <c r="BE161" s="171">
        <f t="shared" si="14"/>
        <v>0</v>
      </c>
      <c r="BF161" s="171">
        <f t="shared" si="15"/>
        <v>0</v>
      </c>
      <c r="BG161" s="171">
        <f t="shared" si="16"/>
        <v>0</v>
      </c>
      <c r="BH161" s="171">
        <f t="shared" si="17"/>
        <v>0</v>
      </c>
      <c r="BI161" s="171">
        <f t="shared" si="18"/>
        <v>0</v>
      </c>
      <c r="BJ161" s="15" t="s">
        <v>147</v>
      </c>
      <c r="BK161" s="171">
        <f t="shared" si="19"/>
        <v>0</v>
      </c>
      <c r="BL161" s="15" t="s">
        <v>179</v>
      </c>
      <c r="BM161" s="170" t="s">
        <v>306</v>
      </c>
    </row>
    <row r="162" spans="1:65" s="12" customFormat="1" ht="25.9" customHeight="1">
      <c r="B162" s="144"/>
      <c r="D162" s="145" t="s">
        <v>72</v>
      </c>
      <c r="E162" s="146" t="s">
        <v>307</v>
      </c>
      <c r="F162" s="146" t="s">
        <v>308</v>
      </c>
      <c r="I162" s="147"/>
      <c r="J162" s="148">
        <f>BK162</f>
        <v>0</v>
      </c>
      <c r="L162" s="144"/>
      <c r="M162" s="149"/>
      <c r="N162" s="150"/>
      <c r="O162" s="150"/>
      <c r="P162" s="151">
        <f>P163</f>
        <v>0</v>
      </c>
      <c r="Q162" s="150"/>
      <c r="R162" s="151">
        <f>R163</f>
        <v>0</v>
      </c>
      <c r="S162" s="150"/>
      <c r="T162" s="152">
        <f>T163</f>
        <v>0</v>
      </c>
      <c r="AR162" s="145" t="s">
        <v>146</v>
      </c>
      <c r="AT162" s="153" t="s">
        <v>72</v>
      </c>
      <c r="AU162" s="153" t="s">
        <v>73</v>
      </c>
      <c r="AY162" s="145" t="s">
        <v>139</v>
      </c>
      <c r="BK162" s="154">
        <f>BK163</f>
        <v>0</v>
      </c>
    </row>
    <row r="163" spans="1:65" s="2" customFormat="1" ht="24" customHeight="1">
      <c r="A163" s="28"/>
      <c r="B163" s="157"/>
      <c r="C163" s="158" t="s">
        <v>263</v>
      </c>
      <c r="D163" s="158" t="s">
        <v>142</v>
      </c>
      <c r="E163" s="159" t="s">
        <v>310</v>
      </c>
      <c r="F163" s="160" t="s">
        <v>311</v>
      </c>
      <c r="G163" s="161" t="s">
        <v>312</v>
      </c>
      <c r="H163" s="162">
        <v>16</v>
      </c>
      <c r="I163" s="163"/>
      <c r="J163" s="164">
        <f>ROUND(I163*H163,2)</f>
        <v>0</v>
      </c>
      <c r="K163" s="165"/>
      <c r="L163" s="29"/>
      <c r="M163" s="193" t="s">
        <v>1</v>
      </c>
      <c r="N163" s="194" t="s">
        <v>39</v>
      </c>
      <c r="O163" s="195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70" t="s">
        <v>313</v>
      </c>
      <c r="AT163" s="170" t="s">
        <v>142</v>
      </c>
      <c r="AU163" s="170" t="s">
        <v>81</v>
      </c>
      <c r="AY163" s="15" t="s">
        <v>139</v>
      </c>
      <c r="BE163" s="171">
        <f>IF(N163="základná",J163,0)</f>
        <v>0</v>
      </c>
      <c r="BF163" s="171">
        <f>IF(N163="znížená",J163,0)</f>
        <v>0</v>
      </c>
      <c r="BG163" s="171">
        <f>IF(N163="zákl. prenesená",J163,0)</f>
        <v>0</v>
      </c>
      <c r="BH163" s="171">
        <f>IF(N163="zníž. prenesená",J163,0)</f>
        <v>0</v>
      </c>
      <c r="BI163" s="171">
        <f>IF(N163="nulová",J163,0)</f>
        <v>0</v>
      </c>
      <c r="BJ163" s="15" t="s">
        <v>147</v>
      </c>
      <c r="BK163" s="171">
        <f>ROUND(I163*H163,2)</f>
        <v>0</v>
      </c>
      <c r="BL163" s="15" t="s">
        <v>313</v>
      </c>
      <c r="BM163" s="170" t="s">
        <v>469</v>
      </c>
    </row>
    <row r="164" spans="1:65" s="2" customFormat="1" ht="7" customHeight="1">
      <c r="A164" s="28"/>
      <c r="B164" s="43"/>
      <c r="C164" s="44"/>
      <c r="D164" s="44"/>
      <c r="E164" s="44"/>
      <c r="F164" s="44"/>
      <c r="G164" s="44"/>
      <c r="H164" s="44"/>
      <c r="I164" s="116"/>
      <c r="J164" s="44"/>
      <c r="K164" s="44"/>
      <c r="L164" s="29"/>
      <c r="M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</row>
  </sheetData>
  <autoFilter ref="C121:K163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54"/>
  <sheetViews>
    <sheetView showGridLines="0" workbookViewId="0">
      <selection activeCell="E18" sqref="E18:H18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100.77734375" style="1" customWidth="1"/>
    <col min="7" max="7" width="7" style="1" customWidth="1"/>
    <col min="8" max="8" width="11.44140625" style="1" customWidth="1"/>
    <col min="9" max="9" width="20.109375" style="89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89"/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5" t="s">
        <v>91</v>
      </c>
    </row>
    <row r="3" spans="1:46" s="1" customFormat="1" ht="7" customHeight="1">
      <c r="B3" s="16"/>
      <c r="C3" s="17"/>
      <c r="D3" s="17"/>
      <c r="E3" s="17"/>
      <c r="F3" s="17"/>
      <c r="G3" s="17"/>
      <c r="H3" s="17"/>
      <c r="I3" s="90"/>
      <c r="J3" s="17"/>
      <c r="K3" s="17"/>
      <c r="L3" s="18"/>
      <c r="AT3" s="15" t="s">
        <v>73</v>
      </c>
    </row>
    <row r="4" spans="1:46" s="1" customFormat="1" ht="25" customHeight="1">
      <c r="B4" s="18"/>
      <c r="D4" s="19" t="s">
        <v>110</v>
      </c>
      <c r="I4" s="89"/>
      <c r="L4" s="18"/>
      <c r="M4" s="91" t="s">
        <v>9</v>
      </c>
      <c r="AT4" s="15" t="s">
        <v>3</v>
      </c>
    </row>
    <row r="5" spans="1:46" s="1" customFormat="1" ht="7" customHeight="1">
      <c r="B5" s="18"/>
      <c r="I5" s="89"/>
      <c r="L5" s="18"/>
    </row>
    <row r="6" spans="1:46" s="1" customFormat="1" ht="12" customHeight="1">
      <c r="B6" s="18"/>
      <c r="D6" s="25" t="s">
        <v>15</v>
      </c>
      <c r="I6" s="89"/>
      <c r="L6" s="18"/>
    </row>
    <row r="7" spans="1:46" s="1" customFormat="1" ht="16.5" customHeight="1">
      <c r="B7" s="18"/>
      <c r="E7" s="250" t="str">
        <f>'Rekapitulácia stavby'!K6</f>
        <v>Výstavba zariadení využivajúcich OEZ v prevédzkach COOP Jednota Námestovo</v>
      </c>
      <c r="F7" s="251"/>
      <c r="G7" s="251"/>
      <c r="H7" s="251"/>
      <c r="I7" s="89"/>
      <c r="L7" s="18"/>
    </row>
    <row r="8" spans="1:46" s="2" customFormat="1" ht="12" customHeight="1">
      <c r="A8" s="28"/>
      <c r="B8" s="29"/>
      <c r="C8" s="28"/>
      <c r="D8" s="25" t="s">
        <v>111</v>
      </c>
      <c r="E8" s="28"/>
      <c r="F8" s="28"/>
      <c r="G8" s="28"/>
      <c r="H8" s="28"/>
      <c r="I8" s="92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35" t="s">
        <v>470</v>
      </c>
      <c r="F9" s="249"/>
      <c r="G9" s="249"/>
      <c r="H9" s="249"/>
      <c r="I9" s="92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92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17</v>
      </c>
      <c r="E11" s="28"/>
      <c r="F11" s="23" t="s">
        <v>1</v>
      </c>
      <c r="G11" s="28"/>
      <c r="H11" s="28"/>
      <c r="I11" s="93" t="s">
        <v>18</v>
      </c>
      <c r="J11" s="23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19</v>
      </c>
      <c r="E12" s="28"/>
      <c r="F12" s="23" t="s">
        <v>422</v>
      </c>
      <c r="G12" s="28"/>
      <c r="H12" s="28"/>
      <c r="I12" s="93" t="s">
        <v>21</v>
      </c>
      <c r="J12" s="206"/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92"/>
      <c r="J13" s="203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22</v>
      </c>
      <c r="E14" s="28"/>
      <c r="F14" s="28"/>
      <c r="G14" s="28"/>
      <c r="H14" s="28"/>
      <c r="I14" s="93" t="s">
        <v>23</v>
      </c>
      <c r="J14" s="199"/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24</v>
      </c>
      <c r="F15" s="28"/>
      <c r="G15" s="28"/>
      <c r="H15" s="28"/>
      <c r="I15" s="93" t="s">
        <v>25</v>
      </c>
      <c r="J15" s="199"/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7" customHeight="1">
      <c r="A16" s="28"/>
      <c r="B16" s="29"/>
      <c r="C16" s="28"/>
      <c r="D16" s="28"/>
      <c r="E16" s="28"/>
      <c r="F16" s="28"/>
      <c r="G16" s="28"/>
      <c r="H16" s="28"/>
      <c r="I16" s="92"/>
      <c r="J16" s="203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26</v>
      </c>
      <c r="E17" s="28"/>
      <c r="F17" s="28"/>
      <c r="G17" s="28"/>
      <c r="H17" s="28"/>
      <c r="I17" s="93" t="s">
        <v>23</v>
      </c>
      <c r="J17" s="201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54"/>
      <c r="F18" s="255"/>
      <c r="G18" s="255"/>
      <c r="H18" s="255"/>
      <c r="I18" s="93" t="s">
        <v>25</v>
      </c>
      <c r="J18" s="201"/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7" customHeight="1">
      <c r="A19" s="28"/>
      <c r="B19" s="29"/>
      <c r="C19" s="28"/>
      <c r="D19" s="28"/>
      <c r="E19" s="28"/>
      <c r="F19" s="28"/>
      <c r="G19" s="28"/>
      <c r="H19" s="28"/>
      <c r="I19" s="92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93" t="s">
        <v>23</v>
      </c>
      <c r="J20" s="23" t="s">
        <v>1</v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29</v>
      </c>
      <c r="F21" s="28"/>
      <c r="G21" s="28"/>
      <c r="H21" s="28"/>
      <c r="I21" s="93" t="s">
        <v>25</v>
      </c>
      <c r="J21" s="23" t="s">
        <v>1</v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7" customHeight="1">
      <c r="A22" s="28"/>
      <c r="B22" s="29"/>
      <c r="C22" s="28"/>
      <c r="D22" s="28"/>
      <c r="E22" s="28"/>
      <c r="F22" s="28"/>
      <c r="G22" s="28"/>
      <c r="H22" s="28"/>
      <c r="I22" s="92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30</v>
      </c>
      <c r="E23" s="28"/>
      <c r="F23" s="28"/>
      <c r="G23" s="28"/>
      <c r="H23" s="28"/>
      <c r="I23" s="93" t="s">
        <v>23</v>
      </c>
      <c r="J23" s="23" t="s">
        <v>1</v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">
        <v>316</v>
      </c>
      <c r="F24" s="28"/>
      <c r="G24" s="28"/>
      <c r="H24" s="28"/>
      <c r="I24" s="93" t="s">
        <v>25</v>
      </c>
      <c r="J24" s="23" t="s">
        <v>1</v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7" customHeight="1">
      <c r="A25" s="28"/>
      <c r="B25" s="29"/>
      <c r="C25" s="28"/>
      <c r="D25" s="28"/>
      <c r="E25" s="28"/>
      <c r="F25" s="28"/>
      <c r="G25" s="28"/>
      <c r="H25" s="28"/>
      <c r="I25" s="92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92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42" t="s">
        <v>1</v>
      </c>
      <c r="F27" s="242"/>
      <c r="G27" s="242"/>
      <c r="H27" s="242"/>
      <c r="I27" s="96"/>
      <c r="J27" s="94"/>
      <c r="K27" s="94"/>
      <c r="L27" s="97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7" customHeight="1">
      <c r="A28" s="28"/>
      <c r="B28" s="29"/>
      <c r="C28" s="28"/>
      <c r="D28" s="28"/>
      <c r="E28" s="28"/>
      <c r="F28" s="28"/>
      <c r="G28" s="28"/>
      <c r="H28" s="28"/>
      <c r="I28" s="92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7" customHeight="1">
      <c r="A29" s="28"/>
      <c r="B29" s="29"/>
      <c r="C29" s="28"/>
      <c r="D29" s="62"/>
      <c r="E29" s="62"/>
      <c r="F29" s="62"/>
      <c r="G29" s="62"/>
      <c r="H29" s="62"/>
      <c r="I29" s="98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4" customHeight="1">
      <c r="A30" s="28"/>
      <c r="B30" s="29"/>
      <c r="C30" s="28"/>
      <c r="D30" s="99" t="s">
        <v>33</v>
      </c>
      <c r="E30" s="28"/>
      <c r="F30" s="28"/>
      <c r="G30" s="28"/>
      <c r="H30" s="28"/>
      <c r="I30" s="92"/>
      <c r="J30" s="67">
        <f>ROUND(J121,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7" customHeight="1">
      <c r="A31" s="28"/>
      <c r="B31" s="29"/>
      <c r="C31" s="28"/>
      <c r="D31" s="62"/>
      <c r="E31" s="62"/>
      <c r="F31" s="62"/>
      <c r="G31" s="62"/>
      <c r="H31" s="62"/>
      <c r="I31" s="98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5" customHeight="1">
      <c r="A32" s="28"/>
      <c r="B32" s="29"/>
      <c r="C32" s="28"/>
      <c r="D32" s="28"/>
      <c r="E32" s="28"/>
      <c r="F32" s="32" t="s">
        <v>35</v>
      </c>
      <c r="G32" s="28"/>
      <c r="H32" s="28"/>
      <c r="I32" s="100" t="s">
        <v>34</v>
      </c>
      <c r="J32" s="32" t="s">
        <v>36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5" customHeight="1">
      <c r="A33" s="28"/>
      <c r="B33" s="29"/>
      <c r="C33" s="28"/>
      <c r="D33" s="101" t="s">
        <v>37</v>
      </c>
      <c r="E33" s="25" t="s">
        <v>38</v>
      </c>
      <c r="F33" s="102">
        <f>ROUND((SUM(BE121:BE153)),  2)</f>
        <v>0</v>
      </c>
      <c r="G33" s="28"/>
      <c r="H33" s="28"/>
      <c r="I33" s="103">
        <v>0.2</v>
      </c>
      <c r="J33" s="102">
        <f>ROUND(((SUM(BE121:BE153))*I33),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5" customHeight="1">
      <c r="A34" s="28"/>
      <c r="B34" s="29"/>
      <c r="C34" s="28"/>
      <c r="D34" s="28"/>
      <c r="E34" s="25" t="s">
        <v>39</v>
      </c>
      <c r="F34" s="102">
        <f>ROUND((SUM(BF121:BF153)),  2)</f>
        <v>0</v>
      </c>
      <c r="G34" s="28"/>
      <c r="H34" s="28"/>
      <c r="I34" s="103">
        <v>0.2</v>
      </c>
      <c r="J34" s="102">
        <f>ROUND(((SUM(BF121:BF153))*I34),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5" hidden="1" customHeight="1">
      <c r="A35" s="28"/>
      <c r="B35" s="29"/>
      <c r="C35" s="28"/>
      <c r="D35" s="28"/>
      <c r="E35" s="25" t="s">
        <v>40</v>
      </c>
      <c r="F35" s="102">
        <f>ROUND((SUM(BG121:BG153)),  2)</f>
        <v>0</v>
      </c>
      <c r="G35" s="28"/>
      <c r="H35" s="28"/>
      <c r="I35" s="103">
        <v>0.2</v>
      </c>
      <c r="J35" s="102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5" hidden="1" customHeight="1">
      <c r="A36" s="28"/>
      <c r="B36" s="29"/>
      <c r="C36" s="28"/>
      <c r="D36" s="28"/>
      <c r="E36" s="25" t="s">
        <v>41</v>
      </c>
      <c r="F36" s="102">
        <f>ROUND((SUM(BH121:BH153)),  2)</f>
        <v>0</v>
      </c>
      <c r="G36" s="28"/>
      <c r="H36" s="28"/>
      <c r="I36" s="103">
        <v>0.2</v>
      </c>
      <c r="J36" s="102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5" hidden="1" customHeight="1">
      <c r="A37" s="28"/>
      <c r="B37" s="29"/>
      <c r="C37" s="28"/>
      <c r="D37" s="28"/>
      <c r="E37" s="25" t="s">
        <v>42</v>
      </c>
      <c r="F37" s="102">
        <f>ROUND((SUM(BI121:BI153)),  2)</f>
        <v>0</v>
      </c>
      <c r="G37" s="28"/>
      <c r="H37" s="28"/>
      <c r="I37" s="103">
        <v>0</v>
      </c>
      <c r="J37" s="102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7" customHeight="1">
      <c r="A38" s="28"/>
      <c r="B38" s="29"/>
      <c r="C38" s="28"/>
      <c r="D38" s="28"/>
      <c r="E38" s="28"/>
      <c r="F38" s="28"/>
      <c r="G38" s="28"/>
      <c r="H38" s="28"/>
      <c r="I38" s="92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4" customHeight="1">
      <c r="A39" s="28"/>
      <c r="B39" s="29"/>
      <c r="C39" s="104"/>
      <c r="D39" s="105" t="s">
        <v>43</v>
      </c>
      <c r="E39" s="56"/>
      <c r="F39" s="56"/>
      <c r="G39" s="106" t="s">
        <v>44</v>
      </c>
      <c r="H39" s="107" t="s">
        <v>45</v>
      </c>
      <c r="I39" s="108"/>
      <c r="J39" s="109">
        <f>SUM(J30:J37)</f>
        <v>0</v>
      </c>
      <c r="K39" s="110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5" customHeight="1">
      <c r="A40" s="28"/>
      <c r="B40" s="29"/>
      <c r="C40" s="28"/>
      <c r="D40" s="28"/>
      <c r="E40" s="28"/>
      <c r="F40" s="28"/>
      <c r="G40" s="28"/>
      <c r="H40" s="28"/>
      <c r="I40" s="92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5" customHeight="1">
      <c r="B41" s="18"/>
      <c r="I41" s="89"/>
      <c r="L41" s="18"/>
    </row>
    <row r="42" spans="1:31" s="1" customFormat="1" ht="14.5" customHeight="1">
      <c r="B42" s="18"/>
      <c r="I42" s="89"/>
      <c r="L42" s="18"/>
    </row>
    <row r="43" spans="1:31" s="1" customFormat="1" ht="14.5" customHeight="1">
      <c r="B43" s="18"/>
      <c r="I43" s="89"/>
      <c r="L43" s="18"/>
    </row>
    <row r="44" spans="1:31" s="1" customFormat="1" ht="14.5" customHeight="1">
      <c r="B44" s="18"/>
      <c r="I44" s="89"/>
      <c r="L44" s="18"/>
    </row>
    <row r="45" spans="1:31" s="1" customFormat="1" ht="14.5" customHeight="1">
      <c r="B45" s="18"/>
      <c r="I45" s="89"/>
      <c r="L45" s="18"/>
    </row>
    <row r="46" spans="1:31" s="1" customFormat="1" ht="14.5" customHeight="1">
      <c r="B46" s="18"/>
      <c r="I46" s="89"/>
      <c r="L46" s="18"/>
    </row>
    <row r="47" spans="1:31" s="1" customFormat="1" ht="14.5" customHeight="1">
      <c r="B47" s="18"/>
      <c r="I47" s="89"/>
      <c r="L47" s="18"/>
    </row>
    <row r="48" spans="1:31" s="1" customFormat="1" ht="14.5" customHeight="1">
      <c r="B48" s="18"/>
      <c r="I48" s="89"/>
      <c r="L48" s="18"/>
    </row>
    <row r="49" spans="1:31" s="1" customFormat="1" ht="14.5" customHeight="1">
      <c r="B49" s="18"/>
      <c r="I49" s="89"/>
      <c r="L49" s="18"/>
    </row>
    <row r="50" spans="1:31" s="2" customFormat="1" ht="14.5" customHeight="1">
      <c r="B50" s="38"/>
      <c r="D50" s="39" t="s">
        <v>46</v>
      </c>
      <c r="E50" s="40"/>
      <c r="F50" s="40"/>
      <c r="G50" s="39" t="s">
        <v>47</v>
      </c>
      <c r="H50" s="40"/>
      <c r="I50" s="111"/>
      <c r="J50" s="40"/>
      <c r="K50" s="40"/>
      <c r="L50" s="38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5">
      <c r="A61" s="28"/>
      <c r="B61" s="29"/>
      <c r="C61" s="28"/>
      <c r="D61" s="41" t="s">
        <v>48</v>
      </c>
      <c r="E61" s="31"/>
      <c r="F61" s="112" t="s">
        <v>49</v>
      </c>
      <c r="G61" s="41" t="s">
        <v>48</v>
      </c>
      <c r="H61" s="31"/>
      <c r="I61" s="113"/>
      <c r="J61" s="114" t="s">
        <v>49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">
      <c r="A65" s="28"/>
      <c r="B65" s="29"/>
      <c r="C65" s="28"/>
      <c r="D65" s="39" t="s">
        <v>50</v>
      </c>
      <c r="E65" s="42"/>
      <c r="F65" s="42"/>
      <c r="G65" s="39" t="s">
        <v>51</v>
      </c>
      <c r="H65" s="42"/>
      <c r="I65" s="115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5">
      <c r="A76" s="28"/>
      <c r="B76" s="29"/>
      <c r="C76" s="28"/>
      <c r="D76" s="41" t="s">
        <v>48</v>
      </c>
      <c r="E76" s="31"/>
      <c r="F76" s="112" t="s">
        <v>49</v>
      </c>
      <c r="G76" s="41" t="s">
        <v>48</v>
      </c>
      <c r="H76" s="31"/>
      <c r="I76" s="113"/>
      <c r="J76" s="114" t="s">
        <v>49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5" customHeight="1">
      <c r="A77" s="28"/>
      <c r="B77" s="43"/>
      <c r="C77" s="44"/>
      <c r="D77" s="44"/>
      <c r="E77" s="44"/>
      <c r="F77" s="44"/>
      <c r="G77" s="44"/>
      <c r="H77" s="44"/>
      <c r="I77" s="116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7" customHeight="1">
      <c r="A81" s="28"/>
      <c r="B81" s="45"/>
      <c r="C81" s="46"/>
      <c r="D81" s="46"/>
      <c r="E81" s="46"/>
      <c r="F81" s="46"/>
      <c r="G81" s="46"/>
      <c r="H81" s="46"/>
      <c r="I81" s="117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5" customHeight="1">
      <c r="A82" s="28"/>
      <c r="B82" s="29"/>
      <c r="C82" s="19" t="s">
        <v>114</v>
      </c>
      <c r="D82" s="28"/>
      <c r="E82" s="28"/>
      <c r="F82" s="28"/>
      <c r="G82" s="28"/>
      <c r="H82" s="28"/>
      <c r="I82" s="92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7" customHeight="1">
      <c r="A83" s="28"/>
      <c r="B83" s="29"/>
      <c r="C83" s="28"/>
      <c r="D83" s="28"/>
      <c r="E83" s="28"/>
      <c r="F83" s="28"/>
      <c r="G83" s="28"/>
      <c r="H83" s="28"/>
      <c r="I83" s="92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15</v>
      </c>
      <c r="D84" s="28"/>
      <c r="E84" s="28"/>
      <c r="F84" s="28"/>
      <c r="G84" s="28"/>
      <c r="H84" s="28"/>
      <c r="I84" s="92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50" t="str">
        <f>E7</f>
        <v>Výstavba zariadení využivajúcich OEZ v prevédzkach COOP Jednota Námestovo</v>
      </c>
      <c r="F85" s="251"/>
      <c r="G85" s="251"/>
      <c r="H85" s="251"/>
      <c r="I85" s="92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111</v>
      </c>
      <c r="D86" s="28"/>
      <c r="E86" s="28"/>
      <c r="F86" s="28"/>
      <c r="G86" s="28"/>
      <c r="H86" s="28"/>
      <c r="I86" s="92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35" t="str">
        <f>E9</f>
        <v>SO2.2 - SO2.2 COOP Oravská Lesná 3-37 Elektroinštalácia a MaR</v>
      </c>
      <c r="F87" s="249"/>
      <c r="G87" s="249"/>
      <c r="H87" s="249"/>
      <c r="I87" s="92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7" customHeight="1">
      <c r="A88" s="28"/>
      <c r="B88" s="29"/>
      <c r="C88" s="28"/>
      <c r="D88" s="28"/>
      <c r="E88" s="28"/>
      <c r="F88" s="28"/>
      <c r="G88" s="28"/>
      <c r="H88" s="28"/>
      <c r="I88" s="92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19</v>
      </c>
      <c r="D89" s="28"/>
      <c r="E89" s="28"/>
      <c r="F89" s="23" t="str">
        <f>F12</f>
        <v>Oravská Lesná</v>
      </c>
      <c r="G89" s="28"/>
      <c r="H89" s="28"/>
      <c r="I89" s="93" t="s">
        <v>21</v>
      </c>
      <c r="J89" s="51" t="str">
        <f>IF(J12="","",J12)</f>
        <v/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7" customHeight="1">
      <c r="A90" s="28"/>
      <c r="B90" s="29"/>
      <c r="C90" s="28"/>
      <c r="D90" s="28"/>
      <c r="E90" s="28"/>
      <c r="F90" s="28"/>
      <c r="G90" s="28"/>
      <c r="H90" s="28"/>
      <c r="I90" s="92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28" customHeight="1">
      <c r="A91" s="28"/>
      <c r="B91" s="29"/>
      <c r="C91" s="25" t="s">
        <v>22</v>
      </c>
      <c r="D91" s="28"/>
      <c r="E91" s="28"/>
      <c r="F91" s="23" t="str">
        <f>E15</f>
        <v xml:space="preserve">COOP Jednota Námestovo, s.d. </v>
      </c>
      <c r="G91" s="28"/>
      <c r="H91" s="28"/>
      <c r="I91" s="93" t="s">
        <v>27</v>
      </c>
      <c r="J91" s="26" t="str">
        <f>E21</f>
        <v xml:space="preserve">Entepro, s.r.o., 027 53 Istewbné č. 278 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5" customHeight="1">
      <c r="A92" s="28"/>
      <c r="B92" s="29"/>
      <c r="C92" s="25" t="s">
        <v>26</v>
      </c>
      <c r="D92" s="28"/>
      <c r="E92" s="28"/>
      <c r="F92" s="23" t="str">
        <f>IF(E18="","",E18)</f>
        <v/>
      </c>
      <c r="G92" s="28"/>
      <c r="H92" s="28"/>
      <c r="I92" s="93" t="s">
        <v>30</v>
      </c>
      <c r="J92" s="26" t="str">
        <f>E24</f>
        <v>Daniel Martinko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4" customHeight="1">
      <c r="A93" s="28"/>
      <c r="B93" s="29"/>
      <c r="C93" s="28"/>
      <c r="D93" s="28"/>
      <c r="E93" s="28"/>
      <c r="F93" s="28"/>
      <c r="G93" s="28"/>
      <c r="H93" s="28"/>
      <c r="I93" s="92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8" t="s">
        <v>115</v>
      </c>
      <c r="D94" s="104"/>
      <c r="E94" s="104"/>
      <c r="F94" s="104"/>
      <c r="G94" s="104"/>
      <c r="H94" s="104"/>
      <c r="I94" s="119"/>
      <c r="J94" s="120" t="s">
        <v>116</v>
      </c>
      <c r="K94" s="104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4" customHeight="1">
      <c r="A95" s="28"/>
      <c r="B95" s="29"/>
      <c r="C95" s="28"/>
      <c r="D95" s="28"/>
      <c r="E95" s="28"/>
      <c r="F95" s="28"/>
      <c r="G95" s="28"/>
      <c r="H95" s="28"/>
      <c r="I95" s="92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21" t="s">
        <v>117</v>
      </c>
      <c r="D96" s="28"/>
      <c r="E96" s="28"/>
      <c r="F96" s="28"/>
      <c r="G96" s="28"/>
      <c r="H96" s="28"/>
      <c r="I96" s="92"/>
      <c r="J96" s="67">
        <f>J121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118</v>
      </c>
    </row>
    <row r="97" spans="1:31" s="9" customFormat="1" ht="25" customHeight="1">
      <c r="B97" s="122"/>
      <c r="D97" s="123" t="s">
        <v>471</v>
      </c>
      <c r="E97" s="124"/>
      <c r="F97" s="124"/>
      <c r="G97" s="124"/>
      <c r="H97" s="124"/>
      <c r="I97" s="125"/>
      <c r="J97" s="126">
        <f>J122</f>
        <v>0</v>
      </c>
      <c r="L97" s="122"/>
    </row>
    <row r="98" spans="1:31" s="10" customFormat="1" ht="19.899999999999999" customHeight="1">
      <c r="B98" s="127"/>
      <c r="D98" s="128" t="s">
        <v>472</v>
      </c>
      <c r="E98" s="129"/>
      <c r="F98" s="129"/>
      <c r="G98" s="129"/>
      <c r="H98" s="129"/>
      <c r="I98" s="130"/>
      <c r="J98" s="131">
        <f>J123</f>
        <v>0</v>
      </c>
      <c r="L98" s="127"/>
    </row>
    <row r="99" spans="1:31" s="9" customFormat="1" ht="25" customHeight="1">
      <c r="B99" s="122"/>
      <c r="D99" s="123" t="s">
        <v>473</v>
      </c>
      <c r="E99" s="124"/>
      <c r="F99" s="124"/>
      <c r="G99" s="124"/>
      <c r="H99" s="124"/>
      <c r="I99" s="125"/>
      <c r="J99" s="126">
        <f>J126</f>
        <v>0</v>
      </c>
      <c r="L99" s="122"/>
    </row>
    <row r="100" spans="1:31" s="10" customFormat="1" ht="19.899999999999999" customHeight="1">
      <c r="B100" s="127"/>
      <c r="D100" s="128" t="s">
        <v>474</v>
      </c>
      <c r="E100" s="129"/>
      <c r="F100" s="129"/>
      <c r="G100" s="129"/>
      <c r="H100" s="129"/>
      <c r="I100" s="130"/>
      <c r="J100" s="131">
        <f>J127</f>
        <v>0</v>
      </c>
      <c r="L100" s="127"/>
    </row>
    <row r="101" spans="1:31" s="9" customFormat="1" ht="25" customHeight="1">
      <c r="B101" s="122"/>
      <c r="D101" s="123" t="s">
        <v>319</v>
      </c>
      <c r="E101" s="124"/>
      <c r="F101" s="124"/>
      <c r="G101" s="124"/>
      <c r="H101" s="124"/>
      <c r="I101" s="125"/>
      <c r="J101" s="126">
        <f>J151</f>
        <v>0</v>
      </c>
      <c r="L101" s="122"/>
    </row>
    <row r="102" spans="1:31" s="2" customFormat="1" ht="21.75" customHeight="1">
      <c r="A102" s="28"/>
      <c r="B102" s="29"/>
      <c r="C102" s="28"/>
      <c r="D102" s="28"/>
      <c r="E102" s="28"/>
      <c r="F102" s="28"/>
      <c r="G102" s="28"/>
      <c r="H102" s="28"/>
      <c r="I102" s="92"/>
      <c r="J102" s="28"/>
      <c r="K102" s="28"/>
      <c r="L102" s="3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7" customHeight="1">
      <c r="A103" s="28"/>
      <c r="B103" s="43"/>
      <c r="C103" s="44"/>
      <c r="D103" s="44"/>
      <c r="E103" s="44"/>
      <c r="F103" s="44"/>
      <c r="G103" s="44"/>
      <c r="H103" s="44"/>
      <c r="I103" s="116"/>
      <c r="J103" s="44"/>
      <c r="K103" s="44"/>
      <c r="L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7" spans="1:31" s="2" customFormat="1" ht="7" customHeight="1">
      <c r="A107" s="28"/>
      <c r="B107" s="45"/>
      <c r="C107" s="46"/>
      <c r="D107" s="46"/>
      <c r="E107" s="46"/>
      <c r="F107" s="46"/>
      <c r="G107" s="46"/>
      <c r="H107" s="46"/>
      <c r="I107" s="117"/>
      <c r="J107" s="46"/>
      <c r="K107" s="46"/>
      <c r="L107" s="3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25" customHeight="1">
      <c r="A108" s="28"/>
      <c r="B108" s="29"/>
      <c r="C108" s="19" t="s">
        <v>125</v>
      </c>
      <c r="D108" s="28"/>
      <c r="E108" s="28"/>
      <c r="F108" s="28"/>
      <c r="G108" s="28"/>
      <c r="H108" s="28"/>
      <c r="I108" s="92"/>
      <c r="J108" s="28"/>
      <c r="K108" s="28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7" customHeight="1">
      <c r="A109" s="28"/>
      <c r="B109" s="29"/>
      <c r="C109" s="28"/>
      <c r="D109" s="28"/>
      <c r="E109" s="28"/>
      <c r="F109" s="28"/>
      <c r="G109" s="28"/>
      <c r="H109" s="28"/>
      <c r="I109" s="92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2" customHeight="1">
      <c r="A110" s="28"/>
      <c r="B110" s="29"/>
      <c r="C110" s="25" t="s">
        <v>15</v>
      </c>
      <c r="D110" s="28"/>
      <c r="E110" s="28"/>
      <c r="F110" s="28"/>
      <c r="G110" s="28"/>
      <c r="H110" s="28"/>
      <c r="I110" s="92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6.5" customHeight="1">
      <c r="A111" s="28"/>
      <c r="B111" s="29"/>
      <c r="C111" s="28"/>
      <c r="D111" s="28"/>
      <c r="E111" s="250" t="str">
        <f>E7</f>
        <v>Výstavba zariadení využivajúcich OEZ v prevédzkach COOP Jednota Námestovo</v>
      </c>
      <c r="F111" s="251"/>
      <c r="G111" s="251"/>
      <c r="H111" s="251"/>
      <c r="I111" s="92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111</v>
      </c>
      <c r="D112" s="28"/>
      <c r="E112" s="28"/>
      <c r="F112" s="28"/>
      <c r="G112" s="28"/>
      <c r="H112" s="28"/>
      <c r="I112" s="92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6.5" customHeight="1">
      <c r="A113" s="28"/>
      <c r="B113" s="29"/>
      <c r="C113" s="28"/>
      <c r="D113" s="28"/>
      <c r="E113" s="235" t="str">
        <f>E9</f>
        <v>SO2.2 - SO2.2 COOP Oravská Lesná 3-37 Elektroinštalácia a MaR</v>
      </c>
      <c r="F113" s="249"/>
      <c r="G113" s="249"/>
      <c r="H113" s="249"/>
      <c r="I113" s="92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7" customHeight="1">
      <c r="A114" s="28"/>
      <c r="B114" s="29"/>
      <c r="C114" s="28"/>
      <c r="D114" s="28"/>
      <c r="E114" s="28"/>
      <c r="F114" s="28"/>
      <c r="G114" s="28"/>
      <c r="H114" s="28"/>
      <c r="I114" s="92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29"/>
      <c r="C115" s="25" t="s">
        <v>19</v>
      </c>
      <c r="D115" s="28"/>
      <c r="E115" s="28"/>
      <c r="F115" s="23" t="str">
        <f>F12</f>
        <v>Oravská Lesná</v>
      </c>
      <c r="G115" s="28"/>
      <c r="H115" s="28"/>
      <c r="I115" s="93" t="s">
        <v>21</v>
      </c>
      <c r="J115" s="51" t="str">
        <f>IF(J12="","",J12)</f>
        <v/>
      </c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7" customHeight="1">
      <c r="A116" s="28"/>
      <c r="B116" s="29"/>
      <c r="C116" s="28"/>
      <c r="D116" s="28"/>
      <c r="E116" s="28"/>
      <c r="F116" s="28"/>
      <c r="G116" s="28"/>
      <c r="H116" s="28"/>
      <c r="I116" s="92"/>
      <c r="J116" s="28"/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28" customHeight="1">
      <c r="A117" s="28"/>
      <c r="B117" s="29"/>
      <c r="C117" s="25" t="s">
        <v>22</v>
      </c>
      <c r="D117" s="28"/>
      <c r="E117" s="28"/>
      <c r="F117" s="23" t="str">
        <f>E15</f>
        <v xml:space="preserve">COOP Jednota Námestovo, s.d. </v>
      </c>
      <c r="G117" s="28"/>
      <c r="H117" s="28"/>
      <c r="I117" s="93" t="s">
        <v>27</v>
      </c>
      <c r="J117" s="26" t="str">
        <f>E21</f>
        <v xml:space="preserve">Entepro, s.r.o., 027 53 Istewbné č. 278 </v>
      </c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5.25" customHeight="1">
      <c r="A118" s="28"/>
      <c r="B118" s="29"/>
      <c r="C118" s="25" t="s">
        <v>26</v>
      </c>
      <c r="D118" s="28"/>
      <c r="E118" s="28"/>
      <c r="F118" s="23" t="str">
        <f>IF(E18="","",E18)</f>
        <v/>
      </c>
      <c r="G118" s="28"/>
      <c r="H118" s="28"/>
      <c r="I118" s="93" t="s">
        <v>30</v>
      </c>
      <c r="J118" s="26" t="str">
        <f>E24</f>
        <v>Daniel Martinko</v>
      </c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0.4" customHeight="1">
      <c r="A119" s="28"/>
      <c r="B119" s="29"/>
      <c r="C119" s="28"/>
      <c r="D119" s="28"/>
      <c r="E119" s="28"/>
      <c r="F119" s="28"/>
      <c r="G119" s="28"/>
      <c r="H119" s="28"/>
      <c r="I119" s="92"/>
      <c r="J119" s="28"/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11" customFormat="1" ht="29.25" customHeight="1">
      <c r="A120" s="132"/>
      <c r="B120" s="133"/>
      <c r="C120" s="134" t="s">
        <v>126</v>
      </c>
      <c r="D120" s="135" t="s">
        <v>58</v>
      </c>
      <c r="E120" s="135" t="s">
        <v>54</v>
      </c>
      <c r="F120" s="135" t="s">
        <v>55</v>
      </c>
      <c r="G120" s="135" t="s">
        <v>127</v>
      </c>
      <c r="H120" s="135" t="s">
        <v>128</v>
      </c>
      <c r="I120" s="136" t="s">
        <v>129</v>
      </c>
      <c r="J120" s="137" t="s">
        <v>116</v>
      </c>
      <c r="K120" s="138" t="s">
        <v>130</v>
      </c>
      <c r="L120" s="139"/>
      <c r="M120" s="58" t="s">
        <v>1</v>
      </c>
      <c r="N120" s="59" t="s">
        <v>37</v>
      </c>
      <c r="O120" s="59" t="s">
        <v>131</v>
      </c>
      <c r="P120" s="59" t="s">
        <v>132</v>
      </c>
      <c r="Q120" s="59" t="s">
        <v>133</v>
      </c>
      <c r="R120" s="59" t="s">
        <v>134</v>
      </c>
      <c r="S120" s="59" t="s">
        <v>135</v>
      </c>
      <c r="T120" s="60" t="s">
        <v>136</v>
      </c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</row>
    <row r="121" spans="1:65" s="2" customFormat="1" ht="22.9" customHeight="1">
      <c r="A121" s="28"/>
      <c r="B121" s="29"/>
      <c r="C121" s="65" t="s">
        <v>117</v>
      </c>
      <c r="D121" s="28"/>
      <c r="E121" s="28"/>
      <c r="F121" s="28"/>
      <c r="G121" s="28"/>
      <c r="H121" s="28"/>
      <c r="I121" s="92"/>
      <c r="J121" s="140">
        <f>BK121</f>
        <v>0</v>
      </c>
      <c r="K121" s="28"/>
      <c r="L121" s="29"/>
      <c r="M121" s="61"/>
      <c r="N121" s="52"/>
      <c r="O121" s="62"/>
      <c r="P121" s="141">
        <f>P122+P126+P151</f>
        <v>0</v>
      </c>
      <c r="Q121" s="62"/>
      <c r="R121" s="141">
        <f>R122+R126+R151</f>
        <v>0</v>
      </c>
      <c r="S121" s="62"/>
      <c r="T121" s="142">
        <f>T122+T126+T151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T121" s="15" t="s">
        <v>72</v>
      </c>
      <c r="AU121" s="15" t="s">
        <v>118</v>
      </c>
      <c r="BK121" s="143">
        <f>BK122+BK126+BK151</f>
        <v>0</v>
      </c>
    </row>
    <row r="122" spans="1:65" s="12" customFormat="1" ht="25.9" customHeight="1">
      <c r="B122" s="144"/>
      <c r="D122" s="145" t="s">
        <v>72</v>
      </c>
      <c r="E122" s="146" t="s">
        <v>137</v>
      </c>
      <c r="F122" s="146" t="s">
        <v>475</v>
      </c>
      <c r="I122" s="147"/>
      <c r="J122" s="148">
        <f>BK122</f>
        <v>0</v>
      </c>
      <c r="L122" s="144"/>
      <c r="M122" s="149"/>
      <c r="N122" s="150"/>
      <c r="O122" s="150"/>
      <c r="P122" s="151">
        <f>P123</f>
        <v>0</v>
      </c>
      <c r="Q122" s="150"/>
      <c r="R122" s="151">
        <f>R123</f>
        <v>0</v>
      </c>
      <c r="S122" s="150"/>
      <c r="T122" s="152">
        <f>T123</f>
        <v>0</v>
      </c>
      <c r="AR122" s="145" t="s">
        <v>81</v>
      </c>
      <c r="AT122" s="153" t="s">
        <v>72</v>
      </c>
      <c r="AU122" s="153" t="s">
        <v>73</v>
      </c>
      <c r="AY122" s="145" t="s">
        <v>139</v>
      </c>
      <c r="BK122" s="154">
        <f>BK123</f>
        <v>0</v>
      </c>
    </row>
    <row r="123" spans="1:65" s="12" customFormat="1" ht="22.9" customHeight="1">
      <c r="B123" s="144"/>
      <c r="D123" s="145" t="s">
        <v>72</v>
      </c>
      <c r="E123" s="155" t="s">
        <v>140</v>
      </c>
      <c r="F123" s="155" t="s">
        <v>320</v>
      </c>
      <c r="I123" s="147"/>
      <c r="J123" s="156">
        <f>BK123</f>
        <v>0</v>
      </c>
      <c r="L123" s="144"/>
      <c r="M123" s="149"/>
      <c r="N123" s="150"/>
      <c r="O123" s="150"/>
      <c r="P123" s="151">
        <f>SUM(P124:P125)</f>
        <v>0</v>
      </c>
      <c r="Q123" s="150"/>
      <c r="R123" s="151">
        <f>SUM(R124:R125)</f>
        <v>0</v>
      </c>
      <c r="S123" s="150"/>
      <c r="T123" s="152">
        <f>SUM(T124:T125)</f>
        <v>0</v>
      </c>
      <c r="AR123" s="145" t="s">
        <v>81</v>
      </c>
      <c r="AT123" s="153" t="s">
        <v>72</v>
      </c>
      <c r="AU123" s="153" t="s">
        <v>81</v>
      </c>
      <c r="AY123" s="145" t="s">
        <v>139</v>
      </c>
      <c r="BK123" s="154">
        <f>SUM(BK124:BK125)</f>
        <v>0</v>
      </c>
    </row>
    <row r="124" spans="1:65" s="2" customFormat="1" ht="16.5" customHeight="1">
      <c r="A124" s="28"/>
      <c r="B124" s="157"/>
      <c r="C124" s="158" t="s">
        <v>81</v>
      </c>
      <c r="D124" s="158" t="s">
        <v>142</v>
      </c>
      <c r="E124" s="159" t="s">
        <v>321</v>
      </c>
      <c r="F124" s="160" t="s">
        <v>322</v>
      </c>
      <c r="G124" s="161" t="s">
        <v>145</v>
      </c>
      <c r="H124" s="162">
        <v>9</v>
      </c>
      <c r="I124" s="163"/>
      <c r="J124" s="164">
        <f>ROUND(I124*H124,2)</f>
        <v>0</v>
      </c>
      <c r="K124" s="165"/>
      <c r="L124" s="29"/>
      <c r="M124" s="166" t="s">
        <v>1</v>
      </c>
      <c r="N124" s="167" t="s">
        <v>39</v>
      </c>
      <c r="O124" s="54"/>
      <c r="P124" s="168">
        <f>O124*H124</f>
        <v>0</v>
      </c>
      <c r="Q124" s="168">
        <v>0</v>
      </c>
      <c r="R124" s="168">
        <f>Q124*H124</f>
        <v>0</v>
      </c>
      <c r="S124" s="168">
        <v>0</v>
      </c>
      <c r="T124" s="169">
        <f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70" t="s">
        <v>146</v>
      </c>
      <c r="AT124" s="170" t="s">
        <v>142</v>
      </c>
      <c r="AU124" s="170" t="s">
        <v>147</v>
      </c>
      <c r="AY124" s="15" t="s">
        <v>139</v>
      </c>
      <c r="BE124" s="171">
        <f>IF(N124="základná",J124,0)</f>
        <v>0</v>
      </c>
      <c r="BF124" s="171">
        <f>IF(N124="znížená",J124,0)</f>
        <v>0</v>
      </c>
      <c r="BG124" s="171">
        <f>IF(N124="zákl. prenesená",J124,0)</f>
        <v>0</v>
      </c>
      <c r="BH124" s="171">
        <f>IF(N124="zníž. prenesená",J124,0)</f>
        <v>0</v>
      </c>
      <c r="BI124" s="171">
        <f>IF(N124="nulová",J124,0)</f>
        <v>0</v>
      </c>
      <c r="BJ124" s="15" t="s">
        <v>147</v>
      </c>
      <c r="BK124" s="171">
        <f>ROUND(I124*H124,2)</f>
        <v>0</v>
      </c>
      <c r="BL124" s="15" t="s">
        <v>146</v>
      </c>
      <c r="BM124" s="170" t="s">
        <v>476</v>
      </c>
    </row>
    <row r="125" spans="1:65" s="2" customFormat="1" ht="16.5" customHeight="1">
      <c r="A125" s="28"/>
      <c r="B125" s="157"/>
      <c r="C125" s="158" t="s">
        <v>147</v>
      </c>
      <c r="D125" s="158" t="s">
        <v>142</v>
      </c>
      <c r="E125" s="159" t="s">
        <v>324</v>
      </c>
      <c r="F125" s="160" t="s">
        <v>325</v>
      </c>
      <c r="G125" s="161" t="s">
        <v>145</v>
      </c>
      <c r="H125" s="162">
        <v>3</v>
      </c>
      <c r="I125" s="163"/>
      <c r="J125" s="164">
        <f>ROUND(I125*H125,2)</f>
        <v>0</v>
      </c>
      <c r="K125" s="165"/>
      <c r="L125" s="29"/>
      <c r="M125" s="166" t="s">
        <v>1</v>
      </c>
      <c r="N125" s="167" t="s">
        <v>39</v>
      </c>
      <c r="O125" s="54"/>
      <c r="P125" s="168">
        <f>O125*H125</f>
        <v>0</v>
      </c>
      <c r="Q125" s="168">
        <v>0</v>
      </c>
      <c r="R125" s="168">
        <f>Q125*H125</f>
        <v>0</v>
      </c>
      <c r="S125" s="168">
        <v>0</v>
      </c>
      <c r="T125" s="169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70" t="s">
        <v>146</v>
      </c>
      <c r="AT125" s="170" t="s">
        <v>142</v>
      </c>
      <c r="AU125" s="170" t="s">
        <v>147</v>
      </c>
      <c r="AY125" s="15" t="s">
        <v>139</v>
      </c>
      <c r="BE125" s="171">
        <f>IF(N125="základná",J125,0)</f>
        <v>0</v>
      </c>
      <c r="BF125" s="171">
        <f>IF(N125="znížená",J125,0)</f>
        <v>0</v>
      </c>
      <c r="BG125" s="171">
        <f>IF(N125="zákl. prenesená",J125,0)</f>
        <v>0</v>
      </c>
      <c r="BH125" s="171">
        <f>IF(N125="zníž. prenesená",J125,0)</f>
        <v>0</v>
      </c>
      <c r="BI125" s="171">
        <f>IF(N125="nulová",J125,0)</f>
        <v>0</v>
      </c>
      <c r="BJ125" s="15" t="s">
        <v>147</v>
      </c>
      <c r="BK125" s="171">
        <f>ROUND(I125*H125,2)</f>
        <v>0</v>
      </c>
      <c r="BL125" s="15" t="s">
        <v>146</v>
      </c>
      <c r="BM125" s="170" t="s">
        <v>477</v>
      </c>
    </row>
    <row r="126" spans="1:65" s="12" customFormat="1" ht="25.9" customHeight="1">
      <c r="B126" s="144"/>
      <c r="D126" s="145" t="s">
        <v>72</v>
      </c>
      <c r="E126" s="146" t="s">
        <v>182</v>
      </c>
      <c r="F126" s="146" t="s">
        <v>478</v>
      </c>
      <c r="I126" s="147"/>
      <c r="J126" s="148">
        <f>BK126</f>
        <v>0</v>
      </c>
      <c r="L126" s="144"/>
      <c r="M126" s="149"/>
      <c r="N126" s="150"/>
      <c r="O126" s="150"/>
      <c r="P126" s="151">
        <f>P127</f>
        <v>0</v>
      </c>
      <c r="Q126" s="150"/>
      <c r="R126" s="151">
        <f>R127</f>
        <v>0</v>
      </c>
      <c r="S126" s="150"/>
      <c r="T126" s="152">
        <f>T127</f>
        <v>0</v>
      </c>
      <c r="AR126" s="145" t="s">
        <v>153</v>
      </c>
      <c r="AT126" s="153" t="s">
        <v>72</v>
      </c>
      <c r="AU126" s="153" t="s">
        <v>73</v>
      </c>
      <c r="AY126" s="145" t="s">
        <v>139</v>
      </c>
      <c r="BK126" s="154">
        <f>BK127</f>
        <v>0</v>
      </c>
    </row>
    <row r="127" spans="1:65" s="12" customFormat="1" ht="22.9" customHeight="1">
      <c r="B127" s="144"/>
      <c r="D127" s="145" t="s">
        <v>72</v>
      </c>
      <c r="E127" s="155" t="s">
        <v>327</v>
      </c>
      <c r="F127" s="155" t="s">
        <v>328</v>
      </c>
      <c r="I127" s="147"/>
      <c r="J127" s="156">
        <f>BK127</f>
        <v>0</v>
      </c>
      <c r="L127" s="144"/>
      <c r="M127" s="149"/>
      <c r="N127" s="150"/>
      <c r="O127" s="150"/>
      <c r="P127" s="151">
        <f>SUM(P128:P150)</f>
        <v>0</v>
      </c>
      <c r="Q127" s="150"/>
      <c r="R127" s="151">
        <f>SUM(R128:R150)</f>
        <v>0</v>
      </c>
      <c r="S127" s="150"/>
      <c r="T127" s="152">
        <f>SUM(T128:T150)</f>
        <v>0</v>
      </c>
      <c r="AR127" s="145" t="s">
        <v>153</v>
      </c>
      <c r="AT127" s="153" t="s">
        <v>72</v>
      </c>
      <c r="AU127" s="153" t="s">
        <v>81</v>
      </c>
      <c r="AY127" s="145" t="s">
        <v>139</v>
      </c>
      <c r="BK127" s="154">
        <f>SUM(BK128:BK150)</f>
        <v>0</v>
      </c>
    </row>
    <row r="128" spans="1:65" s="2" customFormat="1" ht="16.5" customHeight="1">
      <c r="A128" s="28"/>
      <c r="B128" s="157"/>
      <c r="C128" s="158" t="s">
        <v>153</v>
      </c>
      <c r="D128" s="158" t="s">
        <v>142</v>
      </c>
      <c r="E128" s="159" t="s">
        <v>329</v>
      </c>
      <c r="F128" s="160" t="s">
        <v>330</v>
      </c>
      <c r="G128" s="161" t="s">
        <v>178</v>
      </c>
      <c r="H128" s="162">
        <v>20</v>
      </c>
      <c r="I128" s="163"/>
      <c r="J128" s="164">
        <f t="shared" ref="J128:J150" si="0">ROUND(I128*H128,2)</f>
        <v>0</v>
      </c>
      <c r="K128" s="165"/>
      <c r="L128" s="29"/>
      <c r="M128" s="166" t="s">
        <v>1</v>
      </c>
      <c r="N128" s="167" t="s">
        <v>39</v>
      </c>
      <c r="O128" s="54"/>
      <c r="P128" s="168">
        <f t="shared" ref="P128:P150" si="1">O128*H128</f>
        <v>0</v>
      </c>
      <c r="Q128" s="168">
        <v>0</v>
      </c>
      <c r="R128" s="168">
        <f t="shared" ref="R128:R150" si="2">Q128*H128</f>
        <v>0</v>
      </c>
      <c r="S128" s="168">
        <v>0</v>
      </c>
      <c r="T128" s="169">
        <f t="shared" ref="T128:T150" si="3"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70" t="s">
        <v>331</v>
      </c>
      <c r="AT128" s="170" t="s">
        <v>142</v>
      </c>
      <c r="AU128" s="170" t="s">
        <v>147</v>
      </c>
      <c r="AY128" s="15" t="s">
        <v>139</v>
      </c>
      <c r="BE128" s="171">
        <f t="shared" ref="BE128:BE150" si="4">IF(N128="základná",J128,0)</f>
        <v>0</v>
      </c>
      <c r="BF128" s="171">
        <f t="shared" ref="BF128:BF150" si="5">IF(N128="znížená",J128,0)</f>
        <v>0</v>
      </c>
      <c r="BG128" s="171">
        <f t="shared" ref="BG128:BG150" si="6">IF(N128="zákl. prenesená",J128,0)</f>
        <v>0</v>
      </c>
      <c r="BH128" s="171">
        <f t="shared" ref="BH128:BH150" si="7">IF(N128="zníž. prenesená",J128,0)</f>
        <v>0</v>
      </c>
      <c r="BI128" s="171">
        <f t="shared" ref="BI128:BI150" si="8">IF(N128="nulová",J128,0)</f>
        <v>0</v>
      </c>
      <c r="BJ128" s="15" t="s">
        <v>147</v>
      </c>
      <c r="BK128" s="171">
        <f t="shared" ref="BK128:BK150" si="9">ROUND(I128*H128,2)</f>
        <v>0</v>
      </c>
      <c r="BL128" s="15" t="s">
        <v>331</v>
      </c>
      <c r="BM128" s="170" t="s">
        <v>479</v>
      </c>
    </row>
    <row r="129" spans="1:65" s="2" customFormat="1" ht="16.5" customHeight="1">
      <c r="A129" s="28"/>
      <c r="B129" s="157"/>
      <c r="C129" s="181" t="s">
        <v>146</v>
      </c>
      <c r="D129" s="181" t="s">
        <v>182</v>
      </c>
      <c r="E129" s="182" t="s">
        <v>333</v>
      </c>
      <c r="F129" s="183" t="s">
        <v>334</v>
      </c>
      <c r="G129" s="184" t="s">
        <v>178</v>
      </c>
      <c r="H129" s="185">
        <v>20</v>
      </c>
      <c r="I129" s="186"/>
      <c r="J129" s="187">
        <f t="shared" si="0"/>
        <v>0</v>
      </c>
      <c r="K129" s="188"/>
      <c r="L129" s="189"/>
      <c r="M129" s="190" t="s">
        <v>1</v>
      </c>
      <c r="N129" s="191" t="s">
        <v>39</v>
      </c>
      <c r="O129" s="54"/>
      <c r="P129" s="168">
        <f t="shared" si="1"/>
        <v>0</v>
      </c>
      <c r="Q129" s="168">
        <v>0</v>
      </c>
      <c r="R129" s="168">
        <f t="shared" si="2"/>
        <v>0</v>
      </c>
      <c r="S129" s="168">
        <v>0</v>
      </c>
      <c r="T129" s="169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70" t="s">
        <v>335</v>
      </c>
      <c r="AT129" s="170" t="s">
        <v>182</v>
      </c>
      <c r="AU129" s="170" t="s">
        <v>147</v>
      </c>
      <c r="AY129" s="15" t="s">
        <v>139</v>
      </c>
      <c r="BE129" s="171">
        <f t="shared" si="4"/>
        <v>0</v>
      </c>
      <c r="BF129" s="171">
        <f t="shared" si="5"/>
        <v>0</v>
      </c>
      <c r="BG129" s="171">
        <f t="shared" si="6"/>
        <v>0</v>
      </c>
      <c r="BH129" s="171">
        <f t="shared" si="7"/>
        <v>0</v>
      </c>
      <c r="BI129" s="171">
        <f t="shared" si="8"/>
        <v>0</v>
      </c>
      <c r="BJ129" s="15" t="s">
        <v>147</v>
      </c>
      <c r="BK129" s="171">
        <f t="shared" si="9"/>
        <v>0</v>
      </c>
      <c r="BL129" s="15" t="s">
        <v>331</v>
      </c>
      <c r="BM129" s="170" t="s">
        <v>480</v>
      </c>
    </row>
    <row r="130" spans="1:65" s="2" customFormat="1" ht="16.5" customHeight="1">
      <c r="A130" s="28"/>
      <c r="B130" s="157"/>
      <c r="C130" s="158" t="s">
        <v>162</v>
      </c>
      <c r="D130" s="158" t="s">
        <v>142</v>
      </c>
      <c r="E130" s="159" t="s">
        <v>337</v>
      </c>
      <c r="F130" s="160" t="s">
        <v>338</v>
      </c>
      <c r="G130" s="161" t="s">
        <v>145</v>
      </c>
      <c r="H130" s="162">
        <v>3</v>
      </c>
      <c r="I130" s="163"/>
      <c r="J130" s="164">
        <f t="shared" si="0"/>
        <v>0</v>
      </c>
      <c r="K130" s="165"/>
      <c r="L130" s="29"/>
      <c r="M130" s="166" t="s">
        <v>1</v>
      </c>
      <c r="N130" s="167" t="s">
        <v>39</v>
      </c>
      <c r="O130" s="54"/>
      <c r="P130" s="168">
        <f t="shared" si="1"/>
        <v>0</v>
      </c>
      <c r="Q130" s="168">
        <v>0</v>
      </c>
      <c r="R130" s="168">
        <f t="shared" si="2"/>
        <v>0</v>
      </c>
      <c r="S130" s="168">
        <v>0</v>
      </c>
      <c r="T130" s="169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70" t="s">
        <v>331</v>
      </c>
      <c r="AT130" s="170" t="s">
        <v>142</v>
      </c>
      <c r="AU130" s="170" t="s">
        <v>147</v>
      </c>
      <c r="AY130" s="15" t="s">
        <v>139</v>
      </c>
      <c r="BE130" s="171">
        <f t="shared" si="4"/>
        <v>0</v>
      </c>
      <c r="BF130" s="171">
        <f t="shared" si="5"/>
        <v>0</v>
      </c>
      <c r="BG130" s="171">
        <f t="shared" si="6"/>
        <v>0</v>
      </c>
      <c r="BH130" s="171">
        <f t="shared" si="7"/>
        <v>0</v>
      </c>
      <c r="BI130" s="171">
        <f t="shared" si="8"/>
        <v>0</v>
      </c>
      <c r="BJ130" s="15" t="s">
        <v>147</v>
      </c>
      <c r="BK130" s="171">
        <f t="shared" si="9"/>
        <v>0</v>
      </c>
      <c r="BL130" s="15" t="s">
        <v>331</v>
      </c>
      <c r="BM130" s="170" t="s">
        <v>481</v>
      </c>
    </row>
    <row r="131" spans="1:65" s="2" customFormat="1" ht="16.5" customHeight="1">
      <c r="A131" s="28"/>
      <c r="B131" s="157"/>
      <c r="C131" s="181" t="s">
        <v>175</v>
      </c>
      <c r="D131" s="181" t="s">
        <v>182</v>
      </c>
      <c r="E131" s="182" t="s">
        <v>340</v>
      </c>
      <c r="F131" s="183" t="s">
        <v>341</v>
      </c>
      <c r="G131" s="184" t="s">
        <v>145</v>
      </c>
      <c r="H131" s="185">
        <v>3</v>
      </c>
      <c r="I131" s="186"/>
      <c r="J131" s="187">
        <f t="shared" si="0"/>
        <v>0</v>
      </c>
      <c r="K131" s="188"/>
      <c r="L131" s="189"/>
      <c r="M131" s="190" t="s">
        <v>1</v>
      </c>
      <c r="N131" s="191" t="s">
        <v>39</v>
      </c>
      <c r="O131" s="54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70" t="s">
        <v>335</v>
      </c>
      <c r="AT131" s="170" t="s">
        <v>182</v>
      </c>
      <c r="AU131" s="170" t="s">
        <v>147</v>
      </c>
      <c r="AY131" s="15" t="s">
        <v>139</v>
      </c>
      <c r="BE131" s="171">
        <f t="shared" si="4"/>
        <v>0</v>
      </c>
      <c r="BF131" s="171">
        <f t="shared" si="5"/>
        <v>0</v>
      </c>
      <c r="BG131" s="171">
        <f t="shared" si="6"/>
        <v>0</v>
      </c>
      <c r="BH131" s="171">
        <f t="shared" si="7"/>
        <v>0</v>
      </c>
      <c r="BI131" s="171">
        <f t="shared" si="8"/>
        <v>0</v>
      </c>
      <c r="BJ131" s="15" t="s">
        <v>147</v>
      </c>
      <c r="BK131" s="171">
        <f t="shared" si="9"/>
        <v>0</v>
      </c>
      <c r="BL131" s="15" t="s">
        <v>331</v>
      </c>
      <c r="BM131" s="170" t="s">
        <v>482</v>
      </c>
    </row>
    <row r="132" spans="1:65" s="2" customFormat="1" ht="16.5" customHeight="1">
      <c r="A132" s="28"/>
      <c r="B132" s="157"/>
      <c r="C132" s="158" t="s">
        <v>181</v>
      </c>
      <c r="D132" s="158" t="s">
        <v>142</v>
      </c>
      <c r="E132" s="159" t="s">
        <v>343</v>
      </c>
      <c r="F132" s="160" t="s">
        <v>344</v>
      </c>
      <c r="G132" s="161" t="s">
        <v>178</v>
      </c>
      <c r="H132" s="162">
        <v>36</v>
      </c>
      <c r="I132" s="163"/>
      <c r="J132" s="164">
        <f t="shared" si="0"/>
        <v>0</v>
      </c>
      <c r="K132" s="165"/>
      <c r="L132" s="29"/>
      <c r="M132" s="166" t="s">
        <v>1</v>
      </c>
      <c r="N132" s="167" t="s">
        <v>39</v>
      </c>
      <c r="O132" s="54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70" t="s">
        <v>331</v>
      </c>
      <c r="AT132" s="170" t="s">
        <v>142</v>
      </c>
      <c r="AU132" s="170" t="s">
        <v>147</v>
      </c>
      <c r="AY132" s="15" t="s">
        <v>139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5" t="s">
        <v>147</v>
      </c>
      <c r="BK132" s="171">
        <f t="shared" si="9"/>
        <v>0</v>
      </c>
      <c r="BL132" s="15" t="s">
        <v>331</v>
      </c>
      <c r="BM132" s="170" t="s">
        <v>483</v>
      </c>
    </row>
    <row r="133" spans="1:65" s="2" customFormat="1" ht="16.5" customHeight="1">
      <c r="A133" s="28"/>
      <c r="B133" s="157"/>
      <c r="C133" s="181" t="s">
        <v>187</v>
      </c>
      <c r="D133" s="181" t="s">
        <v>182</v>
      </c>
      <c r="E133" s="182" t="s">
        <v>346</v>
      </c>
      <c r="F133" s="183" t="s">
        <v>347</v>
      </c>
      <c r="G133" s="184" t="s">
        <v>178</v>
      </c>
      <c r="H133" s="185">
        <v>36</v>
      </c>
      <c r="I133" s="186"/>
      <c r="J133" s="187">
        <f t="shared" si="0"/>
        <v>0</v>
      </c>
      <c r="K133" s="188"/>
      <c r="L133" s="189"/>
      <c r="M133" s="190" t="s">
        <v>1</v>
      </c>
      <c r="N133" s="191" t="s">
        <v>39</v>
      </c>
      <c r="O133" s="54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70" t="s">
        <v>335</v>
      </c>
      <c r="AT133" s="170" t="s">
        <v>182</v>
      </c>
      <c r="AU133" s="170" t="s">
        <v>147</v>
      </c>
      <c r="AY133" s="15" t="s">
        <v>139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5" t="s">
        <v>147</v>
      </c>
      <c r="BK133" s="171">
        <f t="shared" si="9"/>
        <v>0</v>
      </c>
      <c r="BL133" s="15" t="s">
        <v>331</v>
      </c>
      <c r="BM133" s="170" t="s">
        <v>484</v>
      </c>
    </row>
    <row r="134" spans="1:65" s="2" customFormat="1" ht="16.5" customHeight="1">
      <c r="A134" s="28"/>
      <c r="B134" s="157"/>
      <c r="C134" s="158" t="s">
        <v>140</v>
      </c>
      <c r="D134" s="158" t="s">
        <v>142</v>
      </c>
      <c r="E134" s="159" t="s">
        <v>349</v>
      </c>
      <c r="F134" s="160" t="s">
        <v>350</v>
      </c>
      <c r="G134" s="161" t="s">
        <v>145</v>
      </c>
      <c r="H134" s="162">
        <v>6</v>
      </c>
      <c r="I134" s="163"/>
      <c r="J134" s="164">
        <f t="shared" si="0"/>
        <v>0</v>
      </c>
      <c r="K134" s="165"/>
      <c r="L134" s="29"/>
      <c r="M134" s="166" t="s">
        <v>1</v>
      </c>
      <c r="N134" s="167" t="s">
        <v>39</v>
      </c>
      <c r="O134" s="54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70" t="s">
        <v>331</v>
      </c>
      <c r="AT134" s="170" t="s">
        <v>142</v>
      </c>
      <c r="AU134" s="170" t="s">
        <v>147</v>
      </c>
      <c r="AY134" s="15" t="s">
        <v>139</v>
      </c>
      <c r="BE134" s="171">
        <f t="shared" si="4"/>
        <v>0</v>
      </c>
      <c r="BF134" s="171">
        <f t="shared" si="5"/>
        <v>0</v>
      </c>
      <c r="BG134" s="171">
        <f t="shared" si="6"/>
        <v>0</v>
      </c>
      <c r="BH134" s="171">
        <f t="shared" si="7"/>
        <v>0</v>
      </c>
      <c r="BI134" s="171">
        <f t="shared" si="8"/>
        <v>0</v>
      </c>
      <c r="BJ134" s="15" t="s">
        <v>147</v>
      </c>
      <c r="BK134" s="171">
        <f t="shared" si="9"/>
        <v>0</v>
      </c>
      <c r="BL134" s="15" t="s">
        <v>331</v>
      </c>
      <c r="BM134" s="170" t="s">
        <v>485</v>
      </c>
    </row>
    <row r="135" spans="1:65" s="2" customFormat="1" ht="16.5" customHeight="1">
      <c r="A135" s="28"/>
      <c r="B135" s="157"/>
      <c r="C135" s="158" t="s">
        <v>194</v>
      </c>
      <c r="D135" s="158" t="s">
        <v>142</v>
      </c>
      <c r="E135" s="159" t="s">
        <v>352</v>
      </c>
      <c r="F135" s="160" t="s">
        <v>353</v>
      </c>
      <c r="G135" s="161" t="s">
        <v>145</v>
      </c>
      <c r="H135" s="162">
        <v>8</v>
      </c>
      <c r="I135" s="163"/>
      <c r="J135" s="164">
        <f t="shared" si="0"/>
        <v>0</v>
      </c>
      <c r="K135" s="165"/>
      <c r="L135" s="29"/>
      <c r="M135" s="166" t="s">
        <v>1</v>
      </c>
      <c r="N135" s="167" t="s">
        <v>39</v>
      </c>
      <c r="O135" s="54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70" t="s">
        <v>331</v>
      </c>
      <c r="AT135" s="170" t="s">
        <v>142</v>
      </c>
      <c r="AU135" s="170" t="s">
        <v>147</v>
      </c>
      <c r="AY135" s="15" t="s">
        <v>139</v>
      </c>
      <c r="BE135" s="171">
        <f t="shared" si="4"/>
        <v>0</v>
      </c>
      <c r="BF135" s="171">
        <f t="shared" si="5"/>
        <v>0</v>
      </c>
      <c r="BG135" s="171">
        <f t="shared" si="6"/>
        <v>0</v>
      </c>
      <c r="BH135" s="171">
        <f t="shared" si="7"/>
        <v>0</v>
      </c>
      <c r="BI135" s="171">
        <f t="shared" si="8"/>
        <v>0</v>
      </c>
      <c r="BJ135" s="15" t="s">
        <v>147</v>
      </c>
      <c r="BK135" s="171">
        <f t="shared" si="9"/>
        <v>0</v>
      </c>
      <c r="BL135" s="15" t="s">
        <v>331</v>
      </c>
      <c r="BM135" s="170" t="s">
        <v>486</v>
      </c>
    </row>
    <row r="136" spans="1:65" s="2" customFormat="1" ht="16.5" customHeight="1">
      <c r="A136" s="28"/>
      <c r="B136" s="157"/>
      <c r="C136" s="158" t="s">
        <v>198</v>
      </c>
      <c r="D136" s="158" t="s">
        <v>142</v>
      </c>
      <c r="E136" s="159" t="s">
        <v>358</v>
      </c>
      <c r="F136" s="160" t="s">
        <v>359</v>
      </c>
      <c r="G136" s="161" t="s">
        <v>145</v>
      </c>
      <c r="H136" s="162">
        <v>2</v>
      </c>
      <c r="I136" s="163"/>
      <c r="J136" s="164">
        <f t="shared" si="0"/>
        <v>0</v>
      </c>
      <c r="K136" s="165"/>
      <c r="L136" s="29"/>
      <c r="M136" s="166" t="s">
        <v>1</v>
      </c>
      <c r="N136" s="167" t="s">
        <v>39</v>
      </c>
      <c r="O136" s="54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70" t="s">
        <v>331</v>
      </c>
      <c r="AT136" s="170" t="s">
        <v>142</v>
      </c>
      <c r="AU136" s="170" t="s">
        <v>147</v>
      </c>
      <c r="AY136" s="15" t="s">
        <v>139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5" t="s">
        <v>147</v>
      </c>
      <c r="BK136" s="171">
        <f t="shared" si="9"/>
        <v>0</v>
      </c>
      <c r="BL136" s="15" t="s">
        <v>331</v>
      </c>
      <c r="BM136" s="170" t="s">
        <v>487</v>
      </c>
    </row>
    <row r="137" spans="1:65" s="2" customFormat="1" ht="16.5" customHeight="1">
      <c r="A137" s="28"/>
      <c r="B137" s="157"/>
      <c r="C137" s="181" t="s">
        <v>202</v>
      </c>
      <c r="D137" s="181" t="s">
        <v>182</v>
      </c>
      <c r="E137" s="182" t="s">
        <v>361</v>
      </c>
      <c r="F137" s="183" t="s">
        <v>362</v>
      </c>
      <c r="G137" s="184" t="s">
        <v>145</v>
      </c>
      <c r="H137" s="185">
        <v>2</v>
      </c>
      <c r="I137" s="186"/>
      <c r="J137" s="187">
        <f t="shared" si="0"/>
        <v>0</v>
      </c>
      <c r="K137" s="188"/>
      <c r="L137" s="189"/>
      <c r="M137" s="190" t="s">
        <v>1</v>
      </c>
      <c r="N137" s="191" t="s">
        <v>39</v>
      </c>
      <c r="O137" s="54"/>
      <c r="P137" s="168">
        <f t="shared" si="1"/>
        <v>0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70" t="s">
        <v>335</v>
      </c>
      <c r="AT137" s="170" t="s">
        <v>182</v>
      </c>
      <c r="AU137" s="170" t="s">
        <v>147</v>
      </c>
      <c r="AY137" s="15" t="s">
        <v>139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5" t="s">
        <v>147</v>
      </c>
      <c r="BK137" s="171">
        <f t="shared" si="9"/>
        <v>0</v>
      </c>
      <c r="BL137" s="15" t="s">
        <v>331</v>
      </c>
      <c r="BM137" s="170" t="s">
        <v>488</v>
      </c>
    </row>
    <row r="138" spans="1:65" s="2" customFormat="1" ht="16.5" customHeight="1">
      <c r="A138" s="28"/>
      <c r="B138" s="157"/>
      <c r="C138" s="158" t="s">
        <v>206</v>
      </c>
      <c r="D138" s="158" t="s">
        <v>142</v>
      </c>
      <c r="E138" s="159" t="s">
        <v>364</v>
      </c>
      <c r="F138" s="160" t="s">
        <v>489</v>
      </c>
      <c r="G138" s="161" t="s">
        <v>145</v>
      </c>
      <c r="H138" s="162">
        <v>1</v>
      </c>
      <c r="I138" s="163"/>
      <c r="J138" s="164">
        <f t="shared" si="0"/>
        <v>0</v>
      </c>
      <c r="K138" s="165"/>
      <c r="L138" s="29"/>
      <c r="M138" s="166" t="s">
        <v>1</v>
      </c>
      <c r="N138" s="167" t="s">
        <v>39</v>
      </c>
      <c r="O138" s="54"/>
      <c r="P138" s="168">
        <f t="shared" si="1"/>
        <v>0</v>
      </c>
      <c r="Q138" s="168">
        <v>0</v>
      </c>
      <c r="R138" s="168">
        <f t="shared" si="2"/>
        <v>0</v>
      </c>
      <c r="S138" s="168">
        <v>0</v>
      </c>
      <c r="T138" s="169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70" t="s">
        <v>331</v>
      </c>
      <c r="AT138" s="170" t="s">
        <v>142</v>
      </c>
      <c r="AU138" s="170" t="s">
        <v>147</v>
      </c>
      <c r="AY138" s="15" t="s">
        <v>139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5" t="s">
        <v>147</v>
      </c>
      <c r="BK138" s="171">
        <f t="shared" si="9"/>
        <v>0</v>
      </c>
      <c r="BL138" s="15" t="s">
        <v>331</v>
      </c>
      <c r="BM138" s="170" t="s">
        <v>490</v>
      </c>
    </row>
    <row r="139" spans="1:65" s="2" customFormat="1" ht="16.5" customHeight="1">
      <c r="A139" s="28"/>
      <c r="B139" s="157"/>
      <c r="C139" s="158" t="s">
        <v>210</v>
      </c>
      <c r="D139" s="158" t="s">
        <v>142</v>
      </c>
      <c r="E139" s="159" t="s">
        <v>370</v>
      </c>
      <c r="F139" s="160" t="s">
        <v>371</v>
      </c>
      <c r="G139" s="161" t="s">
        <v>178</v>
      </c>
      <c r="H139" s="162">
        <v>48</v>
      </c>
      <c r="I139" s="163"/>
      <c r="J139" s="164">
        <f t="shared" si="0"/>
        <v>0</v>
      </c>
      <c r="K139" s="165"/>
      <c r="L139" s="29"/>
      <c r="M139" s="166" t="s">
        <v>1</v>
      </c>
      <c r="N139" s="167" t="s">
        <v>39</v>
      </c>
      <c r="O139" s="54"/>
      <c r="P139" s="168">
        <f t="shared" si="1"/>
        <v>0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70" t="s">
        <v>331</v>
      </c>
      <c r="AT139" s="170" t="s">
        <v>142</v>
      </c>
      <c r="AU139" s="170" t="s">
        <v>147</v>
      </c>
      <c r="AY139" s="15" t="s">
        <v>139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5" t="s">
        <v>147</v>
      </c>
      <c r="BK139" s="171">
        <f t="shared" si="9"/>
        <v>0</v>
      </c>
      <c r="BL139" s="15" t="s">
        <v>331</v>
      </c>
      <c r="BM139" s="170" t="s">
        <v>491</v>
      </c>
    </row>
    <row r="140" spans="1:65" s="2" customFormat="1" ht="16.5" customHeight="1">
      <c r="A140" s="28"/>
      <c r="B140" s="157"/>
      <c r="C140" s="181" t="s">
        <v>217</v>
      </c>
      <c r="D140" s="181" t="s">
        <v>182</v>
      </c>
      <c r="E140" s="182" t="s">
        <v>373</v>
      </c>
      <c r="F140" s="183" t="s">
        <v>374</v>
      </c>
      <c r="G140" s="184" t="s">
        <v>178</v>
      </c>
      <c r="H140" s="185">
        <v>48</v>
      </c>
      <c r="I140" s="186"/>
      <c r="J140" s="187">
        <f t="shared" si="0"/>
        <v>0</v>
      </c>
      <c r="K140" s="188"/>
      <c r="L140" s="189"/>
      <c r="M140" s="190" t="s">
        <v>1</v>
      </c>
      <c r="N140" s="191" t="s">
        <v>39</v>
      </c>
      <c r="O140" s="54"/>
      <c r="P140" s="168">
        <f t="shared" si="1"/>
        <v>0</v>
      </c>
      <c r="Q140" s="168">
        <v>0</v>
      </c>
      <c r="R140" s="168">
        <f t="shared" si="2"/>
        <v>0</v>
      </c>
      <c r="S140" s="168">
        <v>0</v>
      </c>
      <c r="T140" s="169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70" t="s">
        <v>335</v>
      </c>
      <c r="AT140" s="170" t="s">
        <v>182</v>
      </c>
      <c r="AU140" s="170" t="s">
        <v>147</v>
      </c>
      <c r="AY140" s="15" t="s">
        <v>139</v>
      </c>
      <c r="BE140" s="171">
        <f t="shared" si="4"/>
        <v>0</v>
      </c>
      <c r="BF140" s="171">
        <f t="shared" si="5"/>
        <v>0</v>
      </c>
      <c r="BG140" s="171">
        <f t="shared" si="6"/>
        <v>0</v>
      </c>
      <c r="BH140" s="171">
        <f t="shared" si="7"/>
        <v>0</v>
      </c>
      <c r="BI140" s="171">
        <f t="shared" si="8"/>
        <v>0</v>
      </c>
      <c r="BJ140" s="15" t="s">
        <v>147</v>
      </c>
      <c r="BK140" s="171">
        <f t="shared" si="9"/>
        <v>0</v>
      </c>
      <c r="BL140" s="15" t="s">
        <v>331</v>
      </c>
      <c r="BM140" s="170" t="s">
        <v>492</v>
      </c>
    </row>
    <row r="141" spans="1:65" s="2" customFormat="1" ht="16.5" customHeight="1">
      <c r="A141" s="28"/>
      <c r="B141" s="157"/>
      <c r="C141" s="158" t="s">
        <v>179</v>
      </c>
      <c r="D141" s="158" t="s">
        <v>142</v>
      </c>
      <c r="E141" s="159" t="s">
        <v>382</v>
      </c>
      <c r="F141" s="160" t="s">
        <v>383</v>
      </c>
      <c r="G141" s="161" t="s">
        <v>178</v>
      </c>
      <c r="H141" s="162">
        <v>60</v>
      </c>
      <c r="I141" s="163"/>
      <c r="J141" s="164">
        <f t="shared" si="0"/>
        <v>0</v>
      </c>
      <c r="K141" s="165"/>
      <c r="L141" s="29"/>
      <c r="M141" s="166" t="s">
        <v>1</v>
      </c>
      <c r="N141" s="167" t="s">
        <v>39</v>
      </c>
      <c r="O141" s="54"/>
      <c r="P141" s="168">
        <f t="shared" si="1"/>
        <v>0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70" t="s">
        <v>331</v>
      </c>
      <c r="AT141" s="170" t="s">
        <v>142</v>
      </c>
      <c r="AU141" s="170" t="s">
        <v>147</v>
      </c>
      <c r="AY141" s="15" t="s">
        <v>139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5" t="s">
        <v>147</v>
      </c>
      <c r="BK141" s="171">
        <f t="shared" si="9"/>
        <v>0</v>
      </c>
      <c r="BL141" s="15" t="s">
        <v>331</v>
      </c>
      <c r="BM141" s="170" t="s">
        <v>493</v>
      </c>
    </row>
    <row r="142" spans="1:65" s="2" customFormat="1" ht="16.5" customHeight="1">
      <c r="A142" s="28"/>
      <c r="B142" s="157"/>
      <c r="C142" s="181" t="s">
        <v>224</v>
      </c>
      <c r="D142" s="181" t="s">
        <v>182</v>
      </c>
      <c r="E142" s="182" t="s">
        <v>385</v>
      </c>
      <c r="F142" s="183" t="s">
        <v>386</v>
      </c>
      <c r="G142" s="184" t="s">
        <v>178</v>
      </c>
      <c r="H142" s="185">
        <v>60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39</v>
      </c>
      <c r="O142" s="54"/>
      <c r="P142" s="168">
        <f t="shared" si="1"/>
        <v>0</v>
      </c>
      <c r="Q142" s="168">
        <v>0</v>
      </c>
      <c r="R142" s="168">
        <f t="shared" si="2"/>
        <v>0</v>
      </c>
      <c r="S142" s="168">
        <v>0</v>
      </c>
      <c r="T142" s="169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70" t="s">
        <v>335</v>
      </c>
      <c r="AT142" s="170" t="s">
        <v>182</v>
      </c>
      <c r="AU142" s="170" t="s">
        <v>147</v>
      </c>
      <c r="AY142" s="15" t="s">
        <v>139</v>
      </c>
      <c r="BE142" s="171">
        <f t="shared" si="4"/>
        <v>0</v>
      </c>
      <c r="BF142" s="171">
        <f t="shared" si="5"/>
        <v>0</v>
      </c>
      <c r="BG142" s="171">
        <f t="shared" si="6"/>
        <v>0</v>
      </c>
      <c r="BH142" s="171">
        <f t="shared" si="7"/>
        <v>0</v>
      </c>
      <c r="BI142" s="171">
        <f t="shared" si="8"/>
        <v>0</v>
      </c>
      <c r="BJ142" s="15" t="s">
        <v>147</v>
      </c>
      <c r="BK142" s="171">
        <f t="shared" si="9"/>
        <v>0</v>
      </c>
      <c r="BL142" s="15" t="s">
        <v>331</v>
      </c>
      <c r="BM142" s="170" t="s">
        <v>494</v>
      </c>
    </row>
    <row r="143" spans="1:65" s="2" customFormat="1" ht="16.5" customHeight="1">
      <c r="A143" s="28"/>
      <c r="B143" s="157"/>
      <c r="C143" s="158" t="s">
        <v>228</v>
      </c>
      <c r="D143" s="158" t="s">
        <v>142</v>
      </c>
      <c r="E143" s="159" t="s">
        <v>495</v>
      </c>
      <c r="F143" s="160" t="s">
        <v>496</v>
      </c>
      <c r="G143" s="161" t="s">
        <v>178</v>
      </c>
      <c r="H143" s="162">
        <v>38</v>
      </c>
      <c r="I143" s="163"/>
      <c r="J143" s="164">
        <f t="shared" si="0"/>
        <v>0</v>
      </c>
      <c r="K143" s="165"/>
      <c r="L143" s="29"/>
      <c r="M143" s="166" t="s">
        <v>1</v>
      </c>
      <c r="N143" s="167" t="s">
        <v>39</v>
      </c>
      <c r="O143" s="54"/>
      <c r="P143" s="168">
        <f t="shared" si="1"/>
        <v>0</v>
      </c>
      <c r="Q143" s="168">
        <v>0</v>
      </c>
      <c r="R143" s="168">
        <f t="shared" si="2"/>
        <v>0</v>
      </c>
      <c r="S143" s="168">
        <v>0</v>
      </c>
      <c r="T143" s="169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70" t="s">
        <v>331</v>
      </c>
      <c r="AT143" s="170" t="s">
        <v>142</v>
      </c>
      <c r="AU143" s="170" t="s">
        <v>147</v>
      </c>
      <c r="AY143" s="15" t="s">
        <v>139</v>
      </c>
      <c r="BE143" s="171">
        <f t="shared" si="4"/>
        <v>0</v>
      </c>
      <c r="BF143" s="171">
        <f t="shared" si="5"/>
        <v>0</v>
      </c>
      <c r="BG143" s="171">
        <f t="shared" si="6"/>
        <v>0</v>
      </c>
      <c r="BH143" s="171">
        <f t="shared" si="7"/>
        <v>0</v>
      </c>
      <c r="BI143" s="171">
        <f t="shared" si="8"/>
        <v>0</v>
      </c>
      <c r="BJ143" s="15" t="s">
        <v>147</v>
      </c>
      <c r="BK143" s="171">
        <f t="shared" si="9"/>
        <v>0</v>
      </c>
      <c r="BL143" s="15" t="s">
        <v>331</v>
      </c>
      <c r="BM143" s="170" t="s">
        <v>497</v>
      </c>
    </row>
    <row r="144" spans="1:65" s="2" customFormat="1" ht="16.5" customHeight="1">
      <c r="A144" s="28"/>
      <c r="B144" s="157"/>
      <c r="C144" s="181" t="s">
        <v>232</v>
      </c>
      <c r="D144" s="181" t="s">
        <v>182</v>
      </c>
      <c r="E144" s="182" t="s">
        <v>498</v>
      </c>
      <c r="F144" s="183" t="s">
        <v>499</v>
      </c>
      <c r="G144" s="184" t="s">
        <v>178</v>
      </c>
      <c r="H144" s="185">
        <v>38</v>
      </c>
      <c r="I144" s="186"/>
      <c r="J144" s="187">
        <f t="shared" si="0"/>
        <v>0</v>
      </c>
      <c r="K144" s="188"/>
      <c r="L144" s="189"/>
      <c r="M144" s="190" t="s">
        <v>1</v>
      </c>
      <c r="N144" s="191" t="s">
        <v>39</v>
      </c>
      <c r="O144" s="54"/>
      <c r="P144" s="168">
        <f t="shared" si="1"/>
        <v>0</v>
      </c>
      <c r="Q144" s="168">
        <v>0</v>
      </c>
      <c r="R144" s="168">
        <f t="shared" si="2"/>
        <v>0</v>
      </c>
      <c r="S144" s="168">
        <v>0</v>
      </c>
      <c r="T144" s="169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70" t="s">
        <v>335</v>
      </c>
      <c r="AT144" s="170" t="s">
        <v>182</v>
      </c>
      <c r="AU144" s="170" t="s">
        <v>147</v>
      </c>
      <c r="AY144" s="15" t="s">
        <v>139</v>
      </c>
      <c r="BE144" s="171">
        <f t="shared" si="4"/>
        <v>0</v>
      </c>
      <c r="BF144" s="171">
        <f t="shared" si="5"/>
        <v>0</v>
      </c>
      <c r="BG144" s="171">
        <f t="shared" si="6"/>
        <v>0</v>
      </c>
      <c r="BH144" s="171">
        <f t="shared" si="7"/>
        <v>0</v>
      </c>
      <c r="BI144" s="171">
        <f t="shared" si="8"/>
        <v>0</v>
      </c>
      <c r="BJ144" s="15" t="s">
        <v>147</v>
      </c>
      <c r="BK144" s="171">
        <f t="shared" si="9"/>
        <v>0</v>
      </c>
      <c r="BL144" s="15" t="s">
        <v>331</v>
      </c>
      <c r="BM144" s="170" t="s">
        <v>500</v>
      </c>
    </row>
    <row r="145" spans="1:65" s="2" customFormat="1" ht="16.5" customHeight="1">
      <c r="A145" s="28"/>
      <c r="B145" s="157"/>
      <c r="C145" s="158" t="s">
        <v>7</v>
      </c>
      <c r="D145" s="158" t="s">
        <v>142</v>
      </c>
      <c r="E145" s="159" t="s">
        <v>394</v>
      </c>
      <c r="F145" s="160" t="s">
        <v>395</v>
      </c>
      <c r="G145" s="161" t="s">
        <v>178</v>
      </c>
      <c r="H145" s="162">
        <v>50</v>
      </c>
      <c r="I145" s="163"/>
      <c r="J145" s="164">
        <f t="shared" si="0"/>
        <v>0</v>
      </c>
      <c r="K145" s="165"/>
      <c r="L145" s="29"/>
      <c r="M145" s="166" t="s">
        <v>1</v>
      </c>
      <c r="N145" s="167" t="s">
        <v>39</v>
      </c>
      <c r="O145" s="54"/>
      <c r="P145" s="168">
        <f t="shared" si="1"/>
        <v>0</v>
      </c>
      <c r="Q145" s="168">
        <v>0</v>
      </c>
      <c r="R145" s="168">
        <f t="shared" si="2"/>
        <v>0</v>
      </c>
      <c r="S145" s="168">
        <v>0</v>
      </c>
      <c r="T145" s="169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70" t="s">
        <v>331</v>
      </c>
      <c r="AT145" s="170" t="s">
        <v>142</v>
      </c>
      <c r="AU145" s="170" t="s">
        <v>147</v>
      </c>
      <c r="AY145" s="15" t="s">
        <v>139</v>
      </c>
      <c r="BE145" s="171">
        <f t="shared" si="4"/>
        <v>0</v>
      </c>
      <c r="BF145" s="171">
        <f t="shared" si="5"/>
        <v>0</v>
      </c>
      <c r="BG145" s="171">
        <f t="shared" si="6"/>
        <v>0</v>
      </c>
      <c r="BH145" s="171">
        <f t="shared" si="7"/>
        <v>0</v>
      </c>
      <c r="BI145" s="171">
        <f t="shared" si="8"/>
        <v>0</v>
      </c>
      <c r="BJ145" s="15" t="s">
        <v>147</v>
      </c>
      <c r="BK145" s="171">
        <f t="shared" si="9"/>
        <v>0</v>
      </c>
      <c r="BL145" s="15" t="s">
        <v>331</v>
      </c>
      <c r="BM145" s="170" t="s">
        <v>501</v>
      </c>
    </row>
    <row r="146" spans="1:65" s="2" customFormat="1" ht="16.5" customHeight="1">
      <c r="A146" s="28"/>
      <c r="B146" s="157"/>
      <c r="C146" s="181" t="s">
        <v>239</v>
      </c>
      <c r="D146" s="181" t="s">
        <v>182</v>
      </c>
      <c r="E146" s="182" t="s">
        <v>397</v>
      </c>
      <c r="F146" s="183" t="s">
        <v>398</v>
      </c>
      <c r="G146" s="184" t="s">
        <v>178</v>
      </c>
      <c r="H146" s="185">
        <v>50</v>
      </c>
      <c r="I146" s="186"/>
      <c r="J146" s="187">
        <f t="shared" si="0"/>
        <v>0</v>
      </c>
      <c r="K146" s="188"/>
      <c r="L146" s="189"/>
      <c r="M146" s="190" t="s">
        <v>1</v>
      </c>
      <c r="N146" s="191" t="s">
        <v>39</v>
      </c>
      <c r="O146" s="54"/>
      <c r="P146" s="168">
        <f t="shared" si="1"/>
        <v>0</v>
      </c>
      <c r="Q146" s="168">
        <v>0</v>
      </c>
      <c r="R146" s="168">
        <f t="shared" si="2"/>
        <v>0</v>
      </c>
      <c r="S146" s="168">
        <v>0</v>
      </c>
      <c r="T146" s="169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70" t="s">
        <v>335</v>
      </c>
      <c r="AT146" s="170" t="s">
        <v>182</v>
      </c>
      <c r="AU146" s="170" t="s">
        <v>147</v>
      </c>
      <c r="AY146" s="15" t="s">
        <v>139</v>
      </c>
      <c r="BE146" s="171">
        <f t="shared" si="4"/>
        <v>0</v>
      </c>
      <c r="BF146" s="171">
        <f t="shared" si="5"/>
        <v>0</v>
      </c>
      <c r="BG146" s="171">
        <f t="shared" si="6"/>
        <v>0</v>
      </c>
      <c r="BH146" s="171">
        <f t="shared" si="7"/>
        <v>0</v>
      </c>
      <c r="BI146" s="171">
        <f t="shared" si="8"/>
        <v>0</v>
      </c>
      <c r="BJ146" s="15" t="s">
        <v>147</v>
      </c>
      <c r="BK146" s="171">
        <f t="shared" si="9"/>
        <v>0</v>
      </c>
      <c r="BL146" s="15" t="s">
        <v>331</v>
      </c>
      <c r="BM146" s="170" t="s">
        <v>502</v>
      </c>
    </row>
    <row r="147" spans="1:65" s="2" customFormat="1" ht="16.5" customHeight="1">
      <c r="A147" s="28"/>
      <c r="B147" s="157"/>
      <c r="C147" s="158" t="s">
        <v>243</v>
      </c>
      <c r="D147" s="158" t="s">
        <v>142</v>
      </c>
      <c r="E147" s="159" t="s">
        <v>400</v>
      </c>
      <c r="F147" s="160" t="s">
        <v>401</v>
      </c>
      <c r="G147" s="161" t="s">
        <v>213</v>
      </c>
      <c r="H147" s="192"/>
      <c r="I147" s="163"/>
      <c r="J147" s="164">
        <f t="shared" si="0"/>
        <v>0</v>
      </c>
      <c r="K147" s="165"/>
      <c r="L147" s="29"/>
      <c r="M147" s="166" t="s">
        <v>1</v>
      </c>
      <c r="N147" s="167" t="s">
        <v>39</v>
      </c>
      <c r="O147" s="54"/>
      <c r="P147" s="168">
        <f t="shared" si="1"/>
        <v>0</v>
      </c>
      <c r="Q147" s="168">
        <v>0</v>
      </c>
      <c r="R147" s="168">
        <f t="shared" si="2"/>
        <v>0</v>
      </c>
      <c r="S147" s="168">
        <v>0</v>
      </c>
      <c r="T147" s="169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70" t="s">
        <v>331</v>
      </c>
      <c r="AT147" s="170" t="s">
        <v>142</v>
      </c>
      <c r="AU147" s="170" t="s">
        <v>147</v>
      </c>
      <c r="AY147" s="15" t="s">
        <v>139</v>
      </c>
      <c r="BE147" s="171">
        <f t="shared" si="4"/>
        <v>0</v>
      </c>
      <c r="BF147" s="171">
        <f t="shared" si="5"/>
        <v>0</v>
      </c>
      <c r="BG147" s="171">
        <f t="shared" si="6"/>
        <v>0</v>
      </c>
      <c r="BH147" s="171">
        <f t="shared" si="7"/>
        <v>0</v>
      </c>
      <c r="BI147" s="171">
        <f t="shared" si="8"/>
        <v>0</v>
      </c>
      <c r="BJ147" s="15" t="s">
        <v>147</v>
      </c>
      <c r="BK147" s="171">
        <f t="shared" si="9"/>
        <v>0</v>
      </c>
      <c r="BL147" s="15" t="s">
        <v>331</v>
      </c>
      <c r="BM147" s="170" t="s">
        <v>503</v>
      </c>
    </row>
    <row r="148" spans="1:65" s="2" customFormat="1" ht="16.5" customHeight="1">
      <c r="A148" s="28"/>
      <c r="B148" s="157"/>
      <c r="C148" s="158" t="s">
        <v>247</v>
      </c>
      <c r="D148" s="158" t="s">
        <v>142</v>
      </c>
      <c r="E148" s="159" t="s">
        <v>403</v>
      </c>
      <c r="F148" s="160" t="s">
        <v>404</v>
      </c>
      <c r="G148" s="161" t="s">
        <v>213</v>
      </c>
      <c r="H148" s="192"/>
      <c r="I148" s="163"/>
      <c r="J148" s="164">
        <f t="shared" si="0"/>
        <v>0</v>
      </c>
      <c r="K148" s="165"/>
      <c r="L148" s="29"/>
      <c r="M148" s="166" t="s">
        <v>1</v>
      </c>
      <c r="N148" s="167" t="s">
        <v>39</v>
      </c>
      <c r="O148" s="54"/>
      <c r="P148" s="168">
        <f t="shared" si="1"/>
        <v>0</v>
      </c>
      <c r="Q148" s="168">
        <v>0</v>
      </c>
      <c r="R148" s="168">
        <f t="shared" si="2"/>
        <v>0</v>
      </c>
      <c r="S148" s="168">
        <v>0</v>
      </c>
      <c r="T148" s="169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70" t="s">
        <v>331</v>
      </c>
      <c r="AT148" s="170" t="s">
        <v>142</v>
      </c>
      <c r="AU148" s="170" t="s">
        <v>147</v>
      </c>
      <c r="AY148" s="15" t="s">
        <v>139</v>
      </c>
      <c r="BE148" s="171">
        <f t="shared" si="4"/>
        <v>0</v>
      </c>
      <c r="BF148" s="171">
        <f t="shared" si="5"/>
        <v>0</v>
      </c>
      <c r="BG148" s="171">
        <f t="shared" si="6"/>
        <v>0</v>
      </c>
      <c r="BH148" s="171">
        <f t="shared" si="7"/>
        <v>0</v>
      </c>
      <c r="BI148" s="171">
        <f t="shared" si="8"/>
        <v>0</v>
      </c>
      <c r="BJ148" s="15" t="s">
        <v>147</v>
      </c>
      <c r="BK148" s="171">
        <f t="shared" si="9"/>
        <v>0</v>
      </c>
      <c r="BL148" s="15" t="s">
        <v>331</v>
      </c>
      <c r="BM148" s="170" t="s">
        <v>504</v>
      </c>
    </row>
    <row r="149" spans="1:65" s="2" customFormat="1" ht="16.5" customHeight="1">
      <c r="A149" s="28"/>
      <c r="B149" s="157"/>
      <c r="C149" s="158" t="s">
        <v>251</v>
      </c>
      <c r="D149" s="158" t="s">
        <v>142</v>
      </c>
      <c r="E149" s="159" t="s">
        <v>406</v>
      </c>
      <c r="F149" s="160" t="s">
        <v>407</v>
      </c>
      <c r="G149" s="161" t="s">
        <v>213</v>
      </c>
      <c r="H149" s="192"/>
      <c r="I149" s="163"/>
      <c r="J149" s="164">
        <f t="shared" si="0"/>
        <v>0</v>
      </c>
      <c r="K149" s="165"/>
      <c r="L149" s="29"/>
      <c r="M149" s="166" t="s">
        <v>1</v>
      </c>
      <c r="N149" s="167" t="s">
        <v>39</v>
      </c>
      <c r="O149" s="54"/>
      <c r="P149" s="168">
        <f t="shared" si="1"/>
        <v>0</v>
      </c>
      <c r="Q149" s="168">
        <v>0</v>
      </c>
      <c r="R149" s="168">
        <f t="shared" si="2"/>
        <v>0</v>
      </c>
      <c r="S149" s="168">
        <v>0</v>
      </c>
      <c r="T149" s="169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70" t="s">
        <v>331</v>
      </c>
      <c r="AT149" s="170" t="s">
        <v>142</v>
      </c>
      <c r="AU149" s="170" t="s">
        <v>147</v>
      </c>
      <c r="AY149" s="15" t="s">
        <v>139</v>
      </c>
      <c r="BE149" s="171">
        <f t="shared" si="4"/>
        <v>0</v>
      </c>
      <c r="BF149" s="171">
        <f t="shared" si="5"/>
        <v>0</v>
      </c>
      <c r="BG149" s="171">
        <f t="shared" si="6"/>
        <v>0</v>
      </c>
      <c r="BH149" s="171">
        <f t="shared" si="7"/>
        <v>0</v>
      </c>
      <c r="BI149" s="171">
        <f t="shared" si="8"/>
        <v>0</v>
      </c>
      <c r="BJ149" s="15" t="s">
        <v>147</v>
      </c>
      <c r="BK149" s="171">
        <f t="shared" si="9"/>
        <v>0</v>
      </c>
      <c r="BL149" s="15" t="s">
        <v>331</v>
      </c>
      <c r="BM149" s="170" t="s">
        <v>505</v>
      </c>
    </row>
    <row r="150" spans="1:65" s="2" customFormat="1" ht="16.5" customHeight="1">
      <c r="A150" s="28"/>
      <c r="B150" s="157"/>
      <c r="C150" s="158" t="s">
        <v>255</v>
      </c>
      <c r="D150" s="158" t="s">
        <v>142</v>
      </c>
      <c r="E150" s="159" t="s">
        <v>409</v>
      </c>
      <c r="F150" s="160" t="s">
        <v>410</v>
      </c>
      <c r="G150" s="161" t="s">
        <v>213</v>
      </c>
      <c r="H150" s="192"/>
      <c r="I150" s="163"/>
      <c r="J150" s="164">
        <f t="shared" si="0"/>
        <v>0</v>
      </c>
      <c r="K150" s="165"/>
      <c r="L150" s="29"/>
      <c r="M150" s="166" t="s">
        <v>1</v>
      </c>
      <c r="N150" s="167" t="s">
        <v>39</v>
      </c>
      <c r="O150" s="54"/>
      <c r="P150" s="168">
        <f t="shared" si="1"/>
        <v>0</v>
      </c>
      <c r="Q150" s="168">
        <v>0</v>
      </c>
      <c r="R150" s="168">
        <f t="shared" si="2"/>
        <v>0</v>
      </c>
      <c r="S150" s="168">
        <v>0</v>
      </c>
      <c r="T150" s="169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70" t="s">
        <v>331</v>
      </c>
      <c r="AT150" s="170" t="s">
        <v>142</v>
      </c>
      <c r="AU150" s="170" t="s">
        <v>147</v>
      </c>
      <c r="AY150" s="15" t="s">
        <v>139</v>
      </c>
      <c r="BE150" s="171">
        <f t="shared" si="4"/>
        <v>0</v>
      </c>
      <c r="BF150" s="171">
        <f t="shared" si="5"/>
        <v>0</v>
      </c>
      <c r="BG150" s="171">
        <f t="shared" si="6"/>
        <v>0</v>
      </c>
      <c r="BH150" s="171">
        <f t="shared" si="7"/>
        <v>0</v>
      </c>
      <c r="BI150" s="171">
        <f t="shared" si="8"/>
        <v>0</v>
      </c>
      <c r="BJ150" s="15" t="s">
        <v>147</v>
      </c>
      <c r="BK150" s="171">
        <f t="shared" si="9"/>
        <v>0</v>
      </c>
      <c r="BL150" s="15" t="s">
        <v>331</v>
      </c>
      <c r="BM150" s="170" t="s">
        <v>506</v>
      </c>
    </row>
    <row r="151" spans="1:65" s="12" customFormat="1" ht="25.9" customHeight="1">
      <c r="B151" s="144"/>
      <c r="D151" s="145" t="s">
        <v>72</v>
      </c>
      <c r="E151" s="146" t="s">
        <v>307</v>
      </c>
      <c r="F151" s="146" t="s">
        <v>412</v>
      </c>
      <c r="I151" s="147"/>
      <c r="J151" s="148">
        <f>BK151</f>
        <v>0</v>
      </c>
      <c r="L151" s="144"/>
      <c r="M151" s="149"/>
      <c r="N151" s="150"/>
      <c r="O151" s="150"/>
      <c r="P151" s="151">
        <f>SUM(P152:P153)</f>
        <v>0</v>
      </c>
      <c r="Q151" s="150"/>
      <c r="R151" s="151">
        <f>SUM(R152:R153)</f>
        <v>0</v>
      </c>
      <c r="S151" s="150"/>
      <c r="T151" s="152">
        <f>SUM(T152:T153)</f>
        <v>0</v>
      </c>
      <c r="AR151" s="145" t="s">
        <v>146</v>
      </c>
      <c r="AT151" s="153" t="s">
        <v>72</v>
      </c>
      <c r="AU151" s="153" t="s">
        <v>73</v>
      </c>
      <c r="AY151" s="145" t="s">
        <v>139</v>
      </c>
      <c r="BK151" s="154">
        <f>SUM(BK152:BK153)</f>
        <v>0</v>
      </c>
    </row>
    <row r="152" spans="1:65" s="2" customFormat="1" ht="16.5" customHeight="1">
      <c r="A152" s="28"/>
      <c r="B152" s="157"/>
      <c r="C152" s="158" t="s">
        <v>259</v>
      </c>
      <c r="D152" s="158" t="s">
        <v>142</v>
      </c>
      <c r="E152" s="159" t="s">
        <v>413</v>
      </c>
      <c r="F152" s="160" t="s">
        <v>414</v>
      </c>
      <c r="G152" s="161" t="s">
        <v>415</v>
      </c>
      <c r="H152" s="162">
        <v>1</v>
      </c>
      <c r="I152" s="163"/>
      <c r="J152" s="164">
        <f>ROUND(I152*H152,2)</f>
        <v>0</v>
      </c>
      <c r="K152" s="165"/>
      <c r="L152" s="29"/>
      <c r="M152" s="166" t="s">
        <v>1</v>
      </c>
      <c r="N152" s="167" t="s">
        <v>39</v>
      </c>
      <c r="O152" s="54"/>
      <c r="P152" s="168">
        <f>O152*H152</f>
        <v>0</v>
      </c>
      <c r="Q152" s="168">
        <v>0</v>
      </c>
      <c r="R152" s="168">
        <f>Q152*H152</f>
        <v>0</v>
      </c>
      <c r="S152" s="168">
        <v>0</v>
      </c>
      <c r="T152" s="169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70" t="s">
        <v>416</v>
      </c>
      <c r="AT152" s="170" t="s">
        <v>142</v>
      </c>
      <c r="AU152" s="170" t="s">
        <v>81</v>
      </c>
      <c r="AY152" s="15" t="s">
        <v>139</v>
      </c>
      <c r="BE152" s="171">
        <f>IF(N152="základná",J152,0)</f>
        <v>0</v>
      </c>
      <c r="BF152" s="171">
        <f>IF(N152="znížená",J152,0)</f>
        <v>0</v>
      </c>
      <c r="BG152" s="171">
        <f>IF(N152="zákl. prenesená",J152,0)</f>
        <v>0</v>
      </c>
      <c r="BH152" s="171">
        <f>IF(N152="zníž. prenesená",J152,0)</f>
        <v>0</v>
      </c>
      <c r="BI152" s="171">
        <f>IF(N152="nulová",J152,0)</f>
        <v>0</v>
      </c>
      <c r="BJ152" s="15" t="s">
        <v>147</v>
      </c>
      <c r="BK152" s="171">
        <f>ROUND(I152*H152,2)</f>
        <v>0</v>
      </c>
      <c r="BL152" s="15" t="s">
        <v>416</v>
      </c>
      <c r="BM152" s="170" t="s">
        <v>507</v>
      </c>
    </row>
    <row r="153" spans="1:65" s="2" customFormat="1" ht="16.5" customHeight="1">
      <c r="A153" s="28"/>
      <c r="B153" s="157"/>
      <c r="C153" s="158" t="s">
        <v>263</v>
      </c>
      <c r="D153" s="158" t="s">
        <v>142</v>
      </c>
      <c r="E153" s="159" t="s">
        <v>418</v>
      </c>
      <c r="F153" s="160" t="s">
        <v>419</v>
      </c>
      <c r="G153" s="161" t="s">
        <v>415</v>
      </c>
      <c r="H153" s="162">
        <v>1</v>
      </c>
      <c r="I153" s="163"/>
      <c r="J153" s="164">
        <f>ROUND(I153*H153,2)</f>
        <v>0</v>
      </c>
      <c r="K153" s="165"/>
      <c r="L153" s="29"/>
      <c r="M153" s="193" t="s">
        <v>1</v>
      </c>
      <c r="N153" s="194" t="s">
        <v>39</v>
      </c>
      <c r="O153" s="195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70" t="s">
        <v>416</v>
      </c>
      <c r="AT153" s="170" t="s">
        <v>142</v>
      </c>
      <c r="AU153" s="170" t="s">
        <v>81</v>
      </c>
      <c r="AY153" s="15" t="s">
        <v>139</v>
      </c>
      <c r="BE153" s="171">
        <f>IF(N153="základná",J153,0)</f>
        <v>0</v>
      </c>
      <c r="BF153" s="171">
        <f>IF(N153="znížená",J153,0)</f>
        <v>0</v>
      </c>
      <c r="BG153" s="171">
        <f>IF(N153="zákl. prenesená",J153,0)</f>
        <v>0</v>
      </c>
      <c r="BH153" s="171">
        <f>IF(N153="zníž. prenesená",J153,0)</f>
        <v>0</v>
      </c>
      <c r="BI153" s="171">
        <f>IF(N153="nulová",J153,0)</f>
        <v>0</v>
      </c>
      <c r="BJ153" s="15" t="s">
        <v>147</v>
      </c>
      <c r="BK153" s="171">
        <f>ROUND(I153*H153,2)</f>
        <v>0</v>
      </c>
      <c r="BL153" s="15" t="s">
        <v>416</v>
      </c>
      <c r="BM153" s="170" t="s">
        <v>508</v>
      </c>
    </row>
    <row r="154" spans="1:65" s="2" customFormat="1" ht="7" customHeight="1">
      <c r="A154" s="28"/>
      <c r="B154" s="43"/>
      <c r="C154" s="44"/>
      <c r="D154" s="44"/>
      <c r="E154" s="44"/>
      <c r="F154" s="44"/>
      <c r="G154" s="44"/>
      <c r="H154" s="44"/>
      <c r="I154" s="116"/>
      <c r="J154" s="44"/>
      <c r="K154" s="44"/>
      <c r="L154" s="29"/>
      <c r="M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</row>
  </sheetData>
  <autoFilter ref="C120:K153" xr:uid="{00000000-0009-0000-0000-000004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81"/>
  <sheetViews>
    <sheetView showGridLines="0" tabSelected="1" topLeftCell="A150" workbookViewId="0">
      <selection activeCell="F163" sqref="F163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100.77734375" style="1" customWidth="1"/>
    <col min="7" max="7" width="7" style="1" customWidth="1"/>
    <col min="8" max="8" width="11.44140625" style="1" customWidth="1"/>
    <col min="9" max="9" width="20.109375" style="89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89"/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5" t="s">
        <v>94</v>
      </c>
    </row>
    <row r="3" spans="1:46" s="1" customFormat="1" ht="7" customHeight="1">
      <c r="B3" s="16"/>
      <c r="C3" s="17"/>
      <c r="D3" s="17"/>
      <c r="E3" s="17"/>
      <c r="F3" s="17"/>
      <c r="G3" s="17"/>
      <c r="H3" s="17"/>
      <c r="I3" s="90"/>
      <c r="J3" s="17"/>
      <c r="K3" s="17"/>
      <c r="L3" s="18"/>
      <c r="AT3" s="15" t="s">
        <v>73</v>
      </c>
    </row>
    <row r="4" spans="1:46" s="1" customFormat="1" ht="25" customHeight="1">
      <c r="B4" s="18"/>
      <c r="D4" s="19" t="s">
        <v>110</v>
      </c>
      <c r="I4" s="89"/>
      <c r="L4" s="18"/>
      <c r="M4" s="91" t="s">
        <v>9</v>
      </c>
      <c r="AT4" s="15" t="s">
        <v>3</v>
      </c>
    </row>
    <row r="5" spans="1:46" s="1" customFormat="1" ht="7" customHeight="1">
      <c r="B5" s="18"/>
      <c r="I5" s="89"/>
      <c r="L5" s="18"/>
    </row>
    <row r="6" spans="1:46" s="1" customFormat="1" ht="12" customHeight="1">
      <c r="B6" s="18"/>
      <c r="D6" s="25" t="s">
        <v>15</v>
      </c>
      <c r="I6" s="89"/>
      <c r="L6" s="18"/>
    </row>
    <row r="7" spans="1:46" s="1" customFormat="1" ht="16.5" customHeight="1">
      <c r="B7" s="18"/>
      <c r="E7" s="250" t="str">
        <f>'Rekapitulácia stavby'!K6</f>
        <v>Výstavba zariadení využivajúcich OEZ v prevédzkach COOP Jednota Námestovo</v>
      </c>
      <c r="F7" s="251"/>
      <c r="G7" s="251"/>
      <c r="H7" s="251"/>
      <c r="I7" s="89"/>
      <c r="L7" s="18"/>
    </row>
    <row r="8" spans="1:46" s="2" customFormat="1" ht="12" customHeight="1">
      <c r="A8" s="28"/>
      <c r="B8" s="29"/>
      <c r="C8" s="28"/>
      <c r="D8" s="25" t="s">
        <v>111</v>
      </c>
      <c r="E8" s="28"/>
      <c r="F8" s="28"/>
      <c r="G8" s="28"/>
      <c r="H8" s="28"/>
      <c r="I8" s="92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35" t="s">
        <v>509</v>
      </c>
      <c r="F9" s="249"/>
      <c r="G9" s="249"/>
      <c r="H9" s="249"/>
      <c r="I9" s="92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92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17</v>
      </c>
      <c r="E11" s="28"/>
      <c r="F11" s="23" t="s">
        <v>1</v>
      </c>
      <c r="G11" s="28"/>
      <c r="H11" s="28"/>
      <c r="I11" s="93" t="s">
        <v>18</v>
      </c>
      <c r="J11" s="23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19</v>
      </c>
      <c r="E12" s="28"/>
      <c r="F12" s="23" t="s">
        <v>510</v>
      </c>
      <c r="G12" s="28"/>
      <c r="H12" s="28"/>
      <c r="I12" s="93" t="s">
        <v>21</v>
      </c>
      <c r="J12" s="206"/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92"/>
      <c r="J13" s="203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22</v>
      </c>
      <c r="E14" s="28"/>
      <c r="F14" s="28"/>
      <c r="G14" s="28"/>
      <c r="H14" s="28"/>
      <c r="I14" s="93" t="s">
        <v>23</v>
      </c>
      <c r="J14" s="199"/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24</v>
      </c>
      <c r="F15" s="28"/>
      <c r="G15" s="28"/>
      <c r="H15" s="28"/>
      <c r="I15" s="93" t="s">
        <v>25</v>
      </c>
      <c r="J15" s="199"/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7" customHeight="1">
      <c r="A16" s="28"/>
      <c r="B16" s="29"/>
      <c r="C16" s="28"/>
      <c r="D16" s="28"/>
      <c r="E16" s="28"/>
      <c r="F16" s="28"/>
      <c r="G16" s="28"/>
      <c r="H16" s="28"/>
      <c r="I16" s="92"/>
      <c r="J16" s="203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26</v>
      </c>
      <c r="E17" s="28"/>
      <c r="F17" s="28"/>
      <c r="G17" s="28"/>
      <c r="H17" s="28"/>
      <c r="I17" s="93" t="s">
        <v>23</v>
      </c>
      <c r="J17" s="201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54"/>
      <c r="F18" s="255"/>
      <c r="G18" s="255"/>
      <c r="H18" s="255"/>
      <c r="I18" s="93" t="s">
        <v>25</v>
      </c>
      <c r="J18" s="201"/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7" customHeight="1">
      <c r="A19" s="28"/>
      <c r="B19" s="29"/>
      <c r="C19" s="28"/>
      <c r="D19" s="28"/>
      <c r="E19" s="28"/>
      <c r="F19" s="28"/>
      <c r="G19" s="28"/>
      <c r="H19" s="28"/>
      <c r="I19" s="92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93" t="s">
        <v>23</v>
      </c>
      <c r="J20" s="23" t="s">
        <v>1</v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29</v>
      </c>
      <c r="F21" s="28"/>
      <c r="G21" s="28"/>
      <c r="H21" s="28"/>
      <c r="I21" s="93" t="s">
        <v>25</v>
      </c>
      <c r="J21" s="23" t="s">
        <v>1</v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7" customHeight="1">
      <c r="A22" s="28"/>
      <c r="B22" s="29"/>
      <c r="C22" s="28"/>
      <c r="D22" s="28"/>
      <c r="E22" s="28"/>
      <c r="F22" s="28"/>
      <c r="G22" s="28"/>
      <c r="H22" s="28"/>
      <c r="I22" s="92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30</v>
      </c>
      <c r="E23" s="28"/>
      <c r="F23" s="28"/>
      <c r="G23" s="28"/>
      <c r="H23" s="28"/>
      <c r="I23" s="93" t="s">
        <v>23</v>
      </c>
      <c r="J23" s="23" t="s">
        <v>1</v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">
        <v>31</v>
      </c>
      <c r="F24" s="28"/>
      <c r="G24" s="28"/>
      <c r="H24" s="28"/>
      <c r="I24" s="93" t="s">
        <v>25</v>
      </c>
      <c r="J24" s="23" t="s">
        <v>1</v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7" customHeight="1">
      <c r="A25" s="28"/>
      <c r="B25" s="29"/>
      <c r="C25" s="28"/>
      <c r="D25" s="28"/>
      <c r="E25" s="28"/>
      <c r="F25" s="28"/>
      <c r="G25" s="28"/>
      <c r="H25" s="28"/>
      <c r="I25" s="92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92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42" t="s">
        <v>1</v>
      </c>
      <c r="F27" s="242"/>
      <c r="G27" s="242"/>
      <c r="H27" s="242"/>
      <c r="I27" s="96"/>
      <c r="J27" s="94"/>
      <c r="K27" s="94"/>
      <c r="L27" s="97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7" customHeight="1">
      <c r="A28" s="28"/>
      <c r="B28" s="29"/>
      <c r="C28" s="28"/>
      <c r="D28" s="28"/>
      <c r="E28" s="28"/>
      <c r="F28" s="28"/>
      <c r="G28" s="28"/>
      <c r="H28" s="28"/>
      <c r="I28" s="92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7" customHeight="1">
      <c r="A29" s="28"/>
      <c r="B29" s="29"/>
      <c r="C29" s="28"/>
      <c r="D29" s="62"/>
      <c r="E29" s="62"/>
      <c r="F29" s="62"/>
      <c r="G29" s="62"/>
      <c r="H29" s="62"/>
      <c r="I29" s="98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4" customHeight="1">
      <c r="A30" s="28"/>
      <c r="B30" s="29"/>
      <c r="C30" s="28"/>
      <c r="D30" s="99" t="s">
        <v>33</v>
      </c>
      <c r="E30" s="28"/>
      <c r="F30" s="28"/>
      <c r="G30" s="28"/>
      <c r="H30" s="28"/>
      <c r="I30" s="92"/>
      <c r="J30" s="67">
        <f>ROUND(J124,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7" customHeight="1">
      <c r="A31" s="28"/>
      <c r="B31" s="29"/>
      <c r="C31" s="28"/>
      <c r="D31" s="62"/>
      <c r="E31" s="62"/>
      <c r="F31" s="62"/>
      <c r="G31" s="62"/>
      <c r="H31" s="62"/>
      <c r="I31" s="98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5" customHeight="1">
      <c r="A32" s="28"/>
      <c r="B32" s="29"/>
      <c r="C32" s="28"/>
      <c r="D32" s="28"/>
      <c r="E32" s="28"/>
      <c r="F32" s="32" t="s">
        <v>35</v>
      </c>
      <c r="G32" s="28"/>
      <c r="H32" s="28"/>
      <c r="I32" s="100" t="s">
        <v>34</v>
      </c>
      <c r="J32" s="32" t="s">
        <v>36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5" customHeight="1">
      <c r="A33" s="28"/>
      <c r="B33" s="29"/>
      <c r="C33" s="28"/>
      <c r="D33" s="101" t="s">
        <v>37</v>
      </c>
      <c r="E33" s="25" t="s">
        <v>38</v>
      </c>
      <c r="F33" s="102">
        <f>ROUND((SUM(BE124:BE180)),  2)</f>
        <v>0</v>
      </c>
      <c r="G33" s="28"/>
      <c r="H33" s="28"/>
      <c r="I33" s="103">
        <v>0.2</v>
      </c>
      <c r="J33" s="102">
        <f>ROUND(((SUM(BE124:BE180))*I33),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5" customHeight="1">
      <c r="A34" s="28"/>
      <c r="B34" s="29"/>
      <c r="C34" s="28"/>
      <c r="D34" s="28"/>
      <c r="E34" s="25" t="s">
        <v>39</v>
      </c>
      <c r="F34" s="102">
        <f>ROUND((SUM(BF124:BF180)),  2)</f>
        <v>0</v>
      </c>
      <c r="G34" s="28"/>
      <c r="H34" s="28"/>
      <c r="I34" s="103">
        <v>0.2</v>
      </c>
      <c r="J34" s="102">
        <f>ROUND(((SUM(BF124:BF180))*I34),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5" hidden="1" customHeight="1">
      <c r="A35" s="28"/>
      <c r="B35" s="29"/>
      <c r="C35" s="28"/>
      <c r="D35" s="28"/>
      <c r="E35" s="25" t="s">
        <v>40</v>
      </c>
      <c r="F35" s="102">
        <f>ROUND((SUM(BG124:BG180)),  2)</f>
        <v>0</v>
      </c>
      <c r="G35" s="28"/>
      <c r="H35" s="28"/>
      <c r="I35" s="103">
        <v>0.2</v>
      </c>
      <c r="J35" s="102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5" hidden="1" customHeight="1">
      <c r="A36" s="28"/>
      <c r="B36" s="29"/>
      <c r="C36" s="28"/>
      <c r="D36" s="28"/>
      <c r="E36" s="25" t="s">
        <v>41</v>
      </c>
      <c r="F36" s="102">
        <f>ROUND((SUM(BH124:BH180)),  2)</f>
        <v>0</v>
      </c>
      <c r="G36" s="28"/>
      <c r="H36" s="28"/>
      <c r="I36" s="103">
        <v>0.2</v>
      </c>
      <c r="J36" s="102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5" hidden="1" customHeight="1">
      <c r="A37" s="28"/>
      <c r="B37" s="29"/>
      <c r="C37" s="28"/>
      <c r="D37" s="28"/>
      <c r="E37" s="25" t="s">
        <v>42</v>
      </c>
      <c r="F37" s="102">
        <f>ROUND((SUM(BI124:BI180)),  2)</f>
        <v>0</v>
      </c>
      <c r="G37" s="28"/>
      <c r="H37" s="28"/>
      <c r="I37" s="103">
        <v>0</v>
      </c>
      <c r="J37" s="102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7" customHeight="1">
      <c r="A38" s="28"/>
      <c r="B38" s="29"/>
      <c r="C38" s="28"/>
      <c r="D38" s="28"/>
      <c r="E38" s="28"/>
      <c r="F38" s="28"/>
      <c r="G38" s="28"/>
      <c r="H38" s="28"/>
      <c r="I38" s="92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4" customHeight="1">
      <c r="A39" s="28"/>
      <c r="B39" s="29"/>
      <c r="C39" s="104"/>
      <c r="D39" s="105" t="s">
        <v>43</v>
      </c>
      <c r="E39" s="56"/>
      <c r="F39" s="56"/>
      <c r="G39" s="106" t="s">
        <v>44</v>
      </c>
      <c r="H39" s="107" t="s">
        <v>45</v>
      </c>
      <c r="I39" s="108"/>
      <c r="J39" s="109">
        <f>SUM(J30:J37)</f>
        <v>0</v>
      </c>
      <c r="K39" s="110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5" customHeight="1">
      <c r="A40" s="28"/>
      <c r="B40" s="29"/>
      <c r="C40" s="28"/>
      <c r="D40" s="28"/>
      <c r="E40" s="28"/>
      <c r="F40" s="28"/>
      <c r="G40" s="28"/>
      <c r="H40" s="28"/>
      <c r="I40" s="92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5" customHeight="1">
      <c r="B41" s="18"/>
      <c r="I41" s="89"/>
      <c r="L41" s="18"/>
    </row>
    <row r="42" spans="1:31" s="1" customFormat="1" ht="14.5" customHeight="1">
      <c r="B42" s="18"/>
      <c r="I42" s="89"/>
      <c r="L42" s="18"/>
    </row>
    <row r="43" spans="1:31" s="1" customFormat="1" ht="14.5" customHeight="1">
      <c r="B43" s="18"/>
      <c r="I43" s="89"/>
      <c r="L43" s="18"/>
    </row>
    <row r="44" spans="1:31" s="1" customFormat="1" ht="14.5" customHeight="1">
      <c r="B44" s="18"/>
      <c r="I44" s="89"/>
      <c r="L44" s="18"/>
    </row>
    <row r="45" spans="1:31" s="1" customFormat="1" ht="14.5" customHeight="1">
      <c r="B45" s="18"/>
      <c r="I45" s="89"/>
      <c r="L45" s="18"/>
    </row>
    <row r="46" spans="1:31" s="1" customFormat="1" ht="14.5" customHeight="1">
      <c r="B46" s="18"/>
      <c r="I46" s="89"/>
      <c r="L46" s="18"/>
    </row>
    <row r="47" spans="1:31" s="1" customFormat="1" ht="14.5" customHeight="1">
      <c r="B47" s="18"/>
      <c r="I47" s="89"/>
      <c r="L47" s="18"/>
    </row>
    <row r="48" spans="1:31" s="1" customFormat="1" ht="14.5" customHeight="1">
      <c r="B48" s="18"/>
      <c r="I48" s="89"/>
      <c r="L48" s="18"/>
    </row>
    <row r="49" spans="1:31" s="1" customFormat="1" ht="14.5" customHeight="1">
      <c r="B49" s="18"/>
      <c r="I49" s="89"/>
      <c r="L49" s="18"/>
    </row>
    <row r="50" spans="1:31" s="2" customFormat="1" ht="14.5" customHeight="1">
      <c r="B50" s="38"/>
      <c r="D50" s="39" t="s">
        <v>46</v>
      </c>
      <c r="E50" s="40"/>
      <c r="F50" s="40"/>
      <c r="G50" s="39" t="s">
        <v>47</v>
      </c>
      <c r="H50" s="40"/>
      <c r="I50" s="111"/>
      <c r="J50" s="40"/>
      <c r="K50" s="40"/>
      <c r="L50" s="38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5">
      <c r="A61" s="28"/>
      <c r="B61" s="29"/>
      <c r="C61" s="28"/>
      <c r="D61" s="41" t="s">
        <v>48</v>
      </c>
      <c r="E61" s="31"/>
      <c r="F61" s="112" t="s">
        <v>49</v>
      </c>
      <c r="G61" s="41" t="s">
        <v>48</v>
      </c>
      <c r="H61" s="31"/>
      <c r="I61" s="113"/>
      <c r="J61" s="114" t="s">
        <v>49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">
      <c r="A65" s="28"/>
      <c r="B65" s="29"/>
      <c r="C65" s="28"/>
      <c r="D65" s="39" t="s">
        <v>50</v>
      </c>
      <c r="E65" s="42"/>
      <c r="F65" s="42"/>
      <c r="G65" s="39" t="s">
        <v>51</v>
      </c>
      <c r="H65" s="42"/>
      <c r="I65" s="115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5">
      <c r="A76" s="28"/>
      <c r="B76" s="29"/>
      <c r="C76" s="28"/>
      <c r="D76" s="41" t="s">
        <v>48</v>
      </c>
      <c r="E76" s="31"/>
      <c r="F76" s="112" t="s">
        <v>49</v>
      </c>
      <c r="G76" s="41" t="s">
        <v>48</v>
      </c>
      <c r="H76" s="31"/>
      <c r="I76" s="113"/>
      <c r="J76" s="114" t="s">
        <v>49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5" customHeight="1">
      <c r="A77" s="28"/>
      <c r="B77" s="43"/>
      <c r="C77" s="44"/>
      <c r="D77" s="44"/>
      <c r="E77" s="44"/>
      <c r="F77" s="44"/>
      <c r="G77" s="44"/>
      <c r="H77" s="44"/>
      <c r="I77" s="116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7" customHeight="1">
      <c r="A81" s="28"/>
      <c r="B81" s="45"/>
      <c r="C81" s="46"/>
      <c r="D81" s="46"/>
      <c r="E81" s="46"/>
      <c r="F81" s="46"/>
      <c r="G81" s="46"/>
      <c r="H81" s="46"/>
      <c r="I81" s="117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5" customHeight="1">
      <c r="A82" s="28"/>
      <c r="B82" s="29"/>
      <c r="C82" s="19" t="s">
        <v>114</v>
      </c>
      <c r="D82" s="28"/>
      <c r="E82" s="28"/>
      <c r="F82" s="28"/>
      <c r="G82" s="28"/>
      <c r="H82" s="28"/>
      <c r="I82" s="92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7" customHeight="1">
      <c r="A83" s="28"/>
      <c r="B83" s="29"/>
      <c r="C83" s="28"/>
      <c r="D83" s="28"/>
      <c r="E83" s="28"/>
      <c r="F83" s="28"/>
      <c r="G83" s="28"/>
      <c r="H83" s="28"/>
      <c r="I83" s="92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15</v>
      </c>
      <c r="D84" s="28"/>
      <c r="E84" s="28"/>
      <c r="F84" s="28"/>
      <c r="G84" s="28"/>
      <c r="H84" s="28"/>
      <c r="I84" s="92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50" t="str">
        <f>E7</f>
        <v>Výstavba zariadení využivajúcich OEZ v prevédzkach COOP Jednota Námestovo</v>
      </c>
      <c r="F85" s="251"/>
      <c r="G85" s="251"/>
      <c r="H85" s="251"/>
      <c r="I85" s="92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111</v>
      </c>
      <c r="D86" s="28"/>
      <c r="E86" s="28"/>
      <c r="F86" s="28"/>
      <c r="G86" s="28"/>
      <c r="H86" s="28"/>
      <c r="I86" s="92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35" t="str">
        <f>E9</f>
        <v>SO3.1 - SO3.1 COOP Oravské Veselé 3-67</v>
      </c>
      <c r="F87" s="249"/>
      <c r="G87" s="249"/>
      <c r="H87" s="249"/>
      <c r="I87" s="92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7" customHeight="1">
      <c r="A88" s="28"/>
      <c r="B88" s="29"/>
      <c r="C88" s="28"/>
      <c r="D88" s="28"/>
      <c r="E88" s="28"/>
      <c r="F88" s="28"/>
      <c r="G88" s="28"/>
      <c r="H88" s="28"/>
      <c r="I88" s="92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19</v>
      </c>
      <c r="D89" s="28"/>
      <c r="E89" s="28"/>
      <c r="F89" s="23" t="str">
        <f>F12</f>
        <v>Oravské Vesedlé</v>
      </c>
      <c r="G89" s="28"/>
      <c r="H89" s="28"/>
      <c r="I89" s="93" t="s">
        <v>21</v>
      </c>
      <c r="J89" s="51" t="str">
        <f>IF(J12="","",J12)</f>
        <v/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7" customHeight="1">
      <c r="A90" s="28"/>
      <c r="B90" s="29"/>
      <c r="C90" s="28"/>
      <c r="D90" s="28"/>
      <c r="E90" s="28"/>
      <c r="F90" s="28"/>
      <c r="G90" s="28"/>
      <c r="H90" s="28"/>
      <c r="I90" s="92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28" customHeight="1">
      <c r="A91" s="28"/>
      <c r="B91" s="29"/>
      <c r="C91" s="25" t="s">
        <v>22</v>
      </c>
      <c r="D91" s="28"/>
      <c r="E91" s="28"/>
      <c r="F91" s="23" t="str">
        <f>E15</f>
        <v xml:space="preserve">COOP Jednota Námestovo, s.d. </v>
      </c>
      <c r="G91" s="28"/>
      <c r="H91" s="28"/>
      <c r="I91" s="93" t="s">
        <v>27</v>
      </c>
      <c r="J91" s="26" t="str">
        <f>E21</f>
        <v xml:space="preserve">Entepro, s.r.o., 027 53 Istewbné č. 278 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5" customHeight="1">
      <c r="A92" s="28"/>
      <c r="B92" s="29"/>
      <c r="C92" s="25" t="s">
        <v>26</v>
      </c>
      <c r="D92" s="28"/>
      <c r="E92" s="28"/>
      <c r="F92" s="23" t="str">
        <f>IF(E18="","",E18)</f>
        <v/>
      </c>
      <c r="G92" s="28"/>
      <c r="H92" s="28"/>
      <c r="I92" s="93" t="s">
        <v>30</v>
      </c>
      <c r="J92" s="26" t="str">
        <f>E24</f>
        <v xml:space="preserve">J. Štrifler 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4" customHeight="1">
      <c r="A93" s="28"/>
      <c r="B93" s="29"/>
      <c r="C93" s="28"/>
      <c r="D93" s="28"/>
      <c r="E93" s="28"/>
      <c r="F93" s="28"/>
      <c r="G93" s="28"/>
      <c r="H93" s="28"/>
      <c r="I93" s="92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8" t="s">
        <v>115</v>
      </c>
      <c r="D94" s="104"/>
      <c r="E94" s="104"/>
      <c r="F94" s="104"/>
      <c r="G94" s="104"/>
      <c r="H94" s="104"/>
      <c r="I94" s="119"/>
      <c r="J94" s="120" t="s">
        <v>116</v>
      </c>
      <c r="K94" s="104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4" customHeight="1">
      <c r="A95" s="28"/>
      <c r="B95" s="29"/>
      <c r="C95" s="28"/>
      <c r="D95" s="28"/>
      <c r="E95" s="28"/>
      <c r="F95" s="28"/>
      <c r="G95" s="28"/>
      <c r="H95" s="28"/>
      <c r="I95" s="92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21" t="s">
        <v>117</v>
      </c>
      <c r="D96" s="28"/>
      <c r="E96" s="28"/>
      <c r="F96" s="28"/>
      <c r="G96" s="28"/>
      <c r="H96" s="28"/>
      <c r="I96" s="92"/>
      <c r="J96" s="67">
        <f>J124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118</v>
      </c>
    </row>
    <row r="97" spans="1:31" s="9" customFormat="1" ht="25" customHeight="1">
      <c r="B97" s="122"/>
      <c r="D97" s="123" t="s">
        <v>119</v>
      </c>
      <c r="E97" s="124"/>
      <c r="F97" s="124"/>
      <c r="G97" s="124"/>
      <c r="H97" s="124"/>
      <c r="I97" s="125"/>
      <c r="J97" s="126">
        <f>J125</f>
        <v>0</v>
      </c>
      <c r="L97" s="122"/>
    </row>
    <row r="98" spans="1:31" s="10" customFormat="1" ht="19.899999999999999" customHeight="1">
      <c r="B98" s="127"/>
      <c r="D98" s="128" t="s">
        <v>511</v>
      </c>
      <c r="E98" s="129"/>
      <c r="F98" s="129"/>
      <c r="G98" s="129"/>
      <c r="H98" s="129"/>
      <c r="I98" s="130"/>
      <c r="J98" s="131">
        <f>J126</f>
        <v>0</v>
      </c>
      <c r="L98" s="127"/>
    </row>
    <row r="99" spans="1:31" s="10" customFormat="1" ht="19.899999999999999" customHeight="1">
      <c r="B99" s="127"/>
      <c r="D99" s="128" t="s">
        <v>512</v>
      </c>
      <c r="E99" s="129"/>
      <c r="F99" s="129"/>
      <c r="G99" s="129"/>
      <c r="H99" s="129"/>
      <c r="I99" s="130"/>
      <c r="J99" s="131">
        <f>J131</f>
        <v>0</v>
      </c>
      <c r="L99" s="127"/>
    </row>
    <row r="100" spans="1:31" s="10" customFormat="1" ht="19.899999999999999" customHeight="1">
      <c r="B100" s="127"/>
      <c r="D100" s="128" t="s">
        <v>120</v>
      </c>
      <c r="E100" s="129"/>
      <c r="F100" s="129"/>
      <c r="G100" s="129"/>
      <c r="H100" s="129"/>
      <c r="I100" s="130"/>
      <c r="J100" s="131">
        <f>J135</f>
        <v>0</v>
      </c>
      <c r="L100" s="127"/>
    </row>
    <row r="101" spans="1:31" s="9" customFormat="1" ht="25" customHeight="1">
      <c r="B101" s="122"/>
      <c r="D101" s="123" t="s">
        <v>121</v>
      </c>
      <c r="E101" s="124"/>
      <c r="F101" s="124"/>
      <c r="G101" s="124"/>
      <c r="H101" s="124"/>
      <c r="I101" s="125"/>
      <c r="J101" s="126">
        <f>J144</f>
        <v>0</v>
      </c>
      <c r="L101" s="122"/>
    </row>
    <row r="102" spans="1:31" s="10" customFormat="1" ht="19.899999999999999" customHeight="1">
      <c r="B102" s="127"/>
      <c r="D102" s="128" t="s">
        <v>122</v>
      </c>
      <c r="E102" s="129"/>
      <c r="F102" s="129"/>
      <c r="G102" s="129"/>
      <c r="H102" s="129"/>
      <c r="I102" s="130"/>
      <c r="J102" s="131">
        <f>J145</f>
        <v>0</v>
      </c>
      <c r="L102" s="127"/>
    </row>
    <row r="103" spans="1:31" s="10" customFormat="1" ht="19.899999999999999" customHeight="1">
      <c r="B103" s="127"/>
      <c r="D103" s="128" t="s">
        <v>123</v>
      </c>
      <c r="E103" s="129"/>
      <c r="F103" s="129"/>
      <c r="G103" s="129"/>
      <c r="H103" s="129"/>
      <c r="I103" s="130"/>
      <c r="J103" s="131">
        <f>J155</f>
        <v>0</v>
      </c>
      <c r="L103" s="127"/>
    </row>
    <row r="104" spans="1:31" s="9" customFormat="1" ht="25" customHeight="1">
      <c r="B104" s="122"/>
      <c r="D104" s="123" t="s">
        <v>124</v>
      </c>
      <c r="E104" s="124"/>
      <c r="F104" s="124"/>
      <c r="G104" s="124"/>
      <c r="H104" s="124"/>
      <c r="I104" s="125"/>
      <c r="J104" s="126">
        <f>J179</f>
        <v>0</v>
      </c>
      <c r="L104" s="122"/>
    </row>
    <row r="105" spans="1:31" s="2" customFormat="1" ht="21.75" customHeight="1">
      <c r="A105" s="28"/>
      <c r="B105" s="29"/>
      <c r="C105" s="28"/>
      <c r="D105" s="28"/>
      <c r="E105" s="28"/>
      <c r="F105" s="28"/>
      <c r="G105" s="28"/>
      <c r="H105" s="28"/>
      <c r="I105" s="92"/>
      <c r="J105" s="28"/>
      <c r="K105" s="28"/>
      <c r="L105" s="3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7" customHeight="1">
      <c r="A106" s="28"/>
      <c r="B106" s="43"/>
      <c r="C106" s="44"/>
      <c r="D106" s="44"/>
      <c r="E106" s="44"/>
      <c r="F106" s="44"/>
      <c r="G106" s="44"/>
      <c r="H106" s="44"/>
      <c r="I106" s="116"/>
      <c r="J106" s="44"/>
      <c r="K106" s="44"/>
      <c r="L106" s="3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10" spans="1:31" s="2" customFormat="1" ht="7" customHeight="1">
      <c r="A110" s="28"/>
      <c r="B110" s="45"/>
      <c r="C110" s="46"/>
      <c r="D110" s="46"/>
      <c r="E110" s="46"/>
      <c r="F110" s="46"/>
      <c r="G110" s="46"/>
      <c r="H110" s="46"/>
      <c r="I110" s="117"/>
      <c r="J110" s="46"/>
      <c r="K110" s="46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25" customHeight="1">
      <c r="A111" s="28"/>
      <c r="B111" s="29"/>
      <c r="C111" s="19" t="s">
        <v>125</v>
      </c>
      <c r="D111" s="28"/>
      <c r="E111" s="28"/>
      <c r="F111" s="28"/>
      <c r="G111" s="28"/>
      <c r="H111" s="28"/>
      <c r="I111" s="92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7" customHeight="1">
      <c r="A112" s="28"/>
      <c r="B112" s="29"/>
      <c r="C112" s="28"/>
      <c r="D112" s="28"/>
      <c r="E112" s="28"/>
      <c r="F112" s="28"/>
      <c r="G112" s="28"/>
      <c r="H112" s="28"/>
      <c r="I112" s="92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29"/>
      <c r="C113" s="25" t="s">
        <v>15</v>
      </c>
      <c r="D113" s="28"/>
      <c r="E113" s="28"/>
      <c r="F113" s="28"/>
      <c r="G113" s="28"/>
      <c r="H113" s="28"/>
      <c r="I113" s="92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6.5" customHeight="1">
      <c r="A114" s="28"/>
      <c r="B114" s="29"/>
      <c r="C114" s="28"/>
      <c r="D114" s="28"/>
      <c r="E114" s="250" t="str">
        <f>E7</f>
        <v>Výstavba zariadení využivajúcich OEZ v prevédzkach COOP Jednota Námestovo</v>
      </c>
      <c r="F114" s="251"/>
      <c r="G114" s="251"/>
      <c r="H114" s="251"/>
      <c r="I114" s="92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29"/>
      <c r="C115" s="25" t="s">
        <v>111</v>
      </c>
      <c r="D115" s="28"/>
      <c r="E115" s="28"/>
      <c r="F115" s="28"/>
      <c r="G115" s="28"/>
      <c r="H115" s="28"/>
      <c r="I115" s="92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6.5" customHeight="1">
      <c r="A116" s="28"/>
      <c r="B116" s="29"/>
      <c r="C116" s="28"/>
      <c r="D116" s="28"/>
      <c r="E116" s="235" t="str">
        <f>E9</f>
        <v>SO3.1 - SO3.1 COOP Oravské Veselé 3-67</v>
      </c>
      <c r="F116" s="249"/>
      <c r="G116" s="249"/>
      <c r="H116" s="249"/>
      <c r="I116" s="92"/>
      <c r="J116" s="28"/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7" customHeight="1">
      <c r="A117" s="28"/>
      <c r="B117" s="29"/>
      <c r="C117" s="28"/>
      <c r="D117" s="28"/>
      <c r="E117" s="28"/>
      <c r="F117" s="28"/>
      <c r="G117" s="28"/>
      <c r="H117" s="28"/>
      <c r="I117" s="92"/>
      <c r="J117" s="28"/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2" customHeight="1">
      <c r="A118" s="28"/>
      <c r="B118" s="29"/>
      <c r="C118" s="25" t="s">
        <v>19</v>
      </c>
      <c r="D118" s="28"/>
      <c r="E118" s="28"/>
      <c r="F118" s="23" t="str">
        <f>F12</f>
        <v>Oravské Vesedlé</v>
      </c>
      <c r="G118" s="28"/>
      <c r="H118" s="28"/>
      <c r="I118" s="93" t="s">
        <v>21</v>
      </c>
      <c r="J118" s="51" t="str">
        <f>IF(J12="","",J12)</f>
        <v/>
      </c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7" customHeight="1">
      <c r="A119" s="28"/>
      <c r="B119" s="29"/>
      <c r="C119" s="28"/>
      <c r="D119" s="28"/>
      <c r="E119" s="28"/>
      <c r="F119" s="28"/>
      <c r="G119" s="28"/>
      <c r="H119" s="28"/>
      <c r="I119" s="92"/>
      <c r="J119" s="28"/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28" customHeight="1">
      <c r="A120" s="28"/>
      <c r="B120" s="29"/>
      <c r="C120" s="25" t="s">
        <v>22</v>
      </c>
      <c r="D120" s="28"/>
      <c r="E120" s="28"/>
      <c r="F120" s="23" t="str">
        <f>E15</f>
        <v xml:space="preserve">COOP Jednota Námestovo, s.d. </v>
      </c>
      <c r="G120" s="28"/>
      <c r="H120" s="28"/>
      <c r="I120" s="93" t="s">
        <v>27</v>
      </c>
      <c r="J120" s="26" t="str">
        <f>E21</f>
        <v xml:space="preserve">Entepro, s.r.o., 027 53 Istewbné č. 278 </v>
      </c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5.25" customHeight="1">
      <c r="A121" s="28"/>
      <c r="B121" s="29"/>
      <c r="C121" s="25" t="s">
        <v>26</v>
      </c>
      <c r="D121" s="28"/>
      <c r="E121" s="28"/>
      <c r="F121" s="23" t="str">
        <f>IF(E18="","",E18)</f>
        <v/>
      </c>
      <c r="G121" s="28"/>
      <c r="H121" s="28"/>
      <c r="I121" s="93" t="s">
        <v>30</v>
      </c>
      <c r="J121" s="26" t="str">
        <f>E24</f>
        <v xml:space="preserve">J. Štrifler </v>
      </c>
      <c r="K121" s="28"/>
      <c r="L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2" customFormat="1" ht="10.4" customHeight="1">
      <c r="A122" s="28"/>
      <c r="B122" s="29"/>
      <c r="C122" s="28"/>
      <c r="D122" s="28"/>
      <c r="E122" s="28"/>
      <c r="F122" s="28"/>
      <c r="G122" s="28"/>
      <c r="H122" s="28"/>
      <c r="I122" s="92"/>
      <c r="J122" s="28"/>
      <c r="K122" s="28"/>
      <c r="L122" s="3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5" s="11" customFormat="1" ht="29.25" customHeight="1">
      <c r="A123" s="132"/>
      <c r="B123" s="133"/>
      <c r="C123" s="134" t="s">
        <v>126</v>
      </c>
      <c r="D123" s="135" t="s">
        <v>58</v>
      </c>
      <c r="E123" s="135" t="s">
        <v>54</v>
      </c>
      <c r="F123" s="135" t="s">
        <v>55</v>
      </c>
      <c r="G123" s="135" t="s">
        <v>127</v>
      </c>
      <c r="H123" s="135" t="s">
        <v>128</v>
      </c>
      <c r="I123" s="136" t="s">
        <v>129</v>
      </c>
      <c r="J123" s="137" t="s">
        <v>116</v>
      </c>
      <c r="K123" s="138" t="s">
        <v>130</v>
      </c>
      <c r="L123" s="139"/>
      <c r="M123" s="58" t="s">
        <v>1</v>
      </c>
      <c r="N123" s="59" t="s">
        <v>37</v>
      </c>
      <c r="O123" s="59" t="s">
        <v>131</v>
      </c>
      <c r="P123" s="59" t="s">
        <v>132</v>
      </c>
      <c r="Q123" s="59" t="s">
        <v>133</v>
      </c>
      <c r="R123" s="59" t="s">
        <v>134</v>
      </c>
      <c r="S123" s="59" t="s">
        <v>135</v>
      </c>
      <c r="T123" s="60" t="s">
        <v>136</v>
      </c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</row>
    <row r="124" spans="1:65" s="2" customFormat="1" ht="22.9" customHeight="1">
      <c r="A124" s="28"/>
      <c r="B124" s="29"/>
      <c r="C124" s="65" t="s">
        <v>117</v>
      </c>
      <c r="D124" s="28"/>
      <c r="E124" s="28"/>
      <c r="F124" s="28"/>
      <c r="G124" s="28"/>
      <c r="H124" s="28"/>
      <c r="I124" s="92"/>
      <c r="J124" s="140">
        <f>BK124</f>
        <v>0</v>
      </c>
      <c r="K124" s="28"/>
      <c r="L124" s="29"/>
      <c r="M124" s="61"/>
      <c r="N124" s="52"/>
      <c r="O124" s="62"/>
      <c r="P124" s="141">
        <f>P125+P144+P179</f>
        <v>0</v>
      </c>
      <c r="Q124" s="62"/>
      <c r="R124" s="141">
        <f>R125+R144+R179</f>
        <v>2.3009319999999995</v>
      </c>
      <c r="S124" s="62"/>
      <c r="T124" s="142">
        <f>T125+T144+T179</f>
        <v>3.2000000000000001E-2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T124" s="15" t="s">
        <v>72</v>
      </c>
      <c r="AU124" s="15" t="s">
        <v>118</v>
      </c>
      <c r="BK124" s="143">
        <f>BK125+BK144+BK179</f>
        <v>0</v>
      </c>
    </row>
    <row r="125" spans="1:65" s="12" customFormat="1" ht="25.9" customHeight="1">
      <c r="B125" s="144"/>
      <c r="D125" s="145" t="s">
        <v>72</v>
      </c>
      <c r="E125" s="146" t="s">
        <v>137</v>
      </c>
      <c r="F125" s="146" t="s">
        <v>138</v>
      </c>
      <c r="I125" s="147"/>
      <c r="J125" s="148">
        <f>BK125</f>
        <v>0</v>
      </c>
      <c r="L125" s="144"/>
      <c r="M125" s="149"/>
      <c r="N125" s="150"/>
      <c r="O125" s="150"/>
      <c r="P125" s="151">
        <f>P126+P131+P135</f>
        <v>0</v>
      </c>
      <c r="Q125" s="150"/>
      <c r="R125" s="151">
        <f>R126+R131+R135</f>
        <v>2.2498319999999996</v>
      </c>
      <c r="S125" s="150"/>
      <c r="T125" s="152">
        <f>T126+T131+T135</f>
        <v>3.2000000000000001E-2</v>
      </c>
      <c r="AR125" s="145" t="s">
        <v>81</v>
      </c>
      <c r="AT125" s="153" t="s">
        <v>72</v>
      </c>
      <c r="AU125" s="153" t="s">
        <v>73</v>
      </c>
      <c r="AY125" s="145" t="s">
        <v>139</v>
      </c>
      <c r="BK125" s="154">
        <f>BK126+BK131+BK135</f>
        <v>0</v>
      </c>
    </row>
    <row r="126" spans="1:65" s="12" customFormat="1" ht="22.9" customHeight="1">
      <c r="B126" s="144"/>
      <c r="D126" s="145" t="s">
        <v>72</v>
      </c>
      <c r="E126" s="155" t="s">
        <v>81</v>
      </c>
      <c r="F126" s="155" t="s">
        <v>513</v>
      </c>
      <c r="I126" s="147"/>
      <c r="J126" s="156">
        <f>BK126</f>
        <v>0</v>
      </c>
      <c r="L126" s="144"/>
      <c r="M126" s="149"/>
      <c r="N126" s="150"/>
      <c r="O126" s="150"/>
      <c r="P126" s="151">
        <f>SUM(P127:P130)</f>
        <v>0</v>
      </c>
      <c r="Q126" s="150"/>
      <c r="R126" s="151">
        <f>SUM(R127:R130)</f>
        <v>0</v>
      </c>
      <c r="S126" s="150"/>
      <c r="T126" s="152">
        <f>SUM(T127:T130)</f>
        <v>0</v>
      </c>
      <c r="AR126" s="145" t="s">
        <v>81</v>
      </c>
      <c r="AT126" s="153" t="s">
        <v>72</v>
      </c>
      <c r="AU126" s="153" t="s">
        <v>81</v>
      </c>
      <c r="AY126" s="145" t="s">
        <v>139</v>
      </c>
      <c r="BK126" s="154">
        <f>SUM(BK127:BK130)</f>
        <v>0</v>
      </c>
    </row>
    <row r="127" spans="1:65" s="2" customFormat="1" ht="24" customHeight="1">
      <c r="A127" s="28"/>
      <c r="B127" s="157"/>
      <c r="C127" s="158" t="s">
        <v>81</v>
      </c>
      <c r="D127" s="158" t="s">
        <v>142</v>
      </c>
      <c r="E127" s="159" t="s">
        <v>514</v>
      </c>
      <c r="F127" s="160" t="s">
        <v>515</v>
      </c>
      <c r="G127" s="161" t="s">
        <v>516</v>
      </c>
      <c r="H127" s="162">
        <v>1</v>
      </c>
      <c r="I127" s="163"/>
      <c r="J127" s="164">
        <f>ROUND(I127*H127,2)</f>
        <v>0</v>
      </c>
      <c r="K127" s="165"/>
      <c r="L127" s="29"/>
      <c r="M127" s="166" t="s">
        <v>1</v>
      </c>
      <c r="N127" s="167" t="s">
        <v>39</v>
      </c>
      <c r="O127" s="54"/>
      <c r="P127" s="168">
        <f>O127*H127</f>
        <v>0</v>
      </c>
      <c r="Q127" s="168">
        <v>0</v>
      </c>
      <c r="R127" s="168">
        <f>Q127*H127</f>
        <v>0</v>
      </c>
      <c r="S127" s="168">
        <v>0</v>
      </c>
      <c r="T127" s="169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70" t="s">
        <v>146</v>
      </c>
      <c r="AT127" s="170" t="s">
        <v>142</v>
      </c>
      <c r="AU127" s="170" t="s">
        <v>147</v>
      </c>
      <c r="AY127" s="15" t="s">
        <v>139</v>
      </c>
      <c r="BE127" s="171">
        <f>IF(N127="základná",J127,0)</f>
        <v>0</v>
      </c>
      <c r="BF127" s="171">
        <f>IF(N127="znížená",J127,0)</f>
        <v>0</v>
      </c>
      <c r="BG127" s="171">
        <f>IF(N127="zákl. prenesená",J127,0)</f>
        <v>0</v>
      </c>
      <c r="BH127" s="171">
        <f>IF(N127="zníž. prenesená",J127,0)</f>
        <v>0</v>
      </c>
      <c r="BI127" s="171">
        <f>IF(N127="nulová",J127,0)</f>
        <v>0</v>
      </c>
      <c r="BJ127" s="15" t="s">
        <v>147</v>
      </c>
      <c r="BK127" s="171">
        <f>ROUND(I127*H127,2)</f>
        <v>0</v>
      </c>
      <c r="BL127" s="15" t="s">
        <v>146</v>
      </c>
      <c r="BM127" s="170" t="s">
        <v>517</v>
      </c>
    </row>
    <row r="128" spans="1:65" s="2" customFormat="1" ht="16.5" customHeight="1">
      <c r="A128" s="28"/>
      <c r="B128" s="157"/>
      <c r="C128" s="158" t="s">
        <v>147</v>
      </c>
      <c r="D128" s="158" t="s">
        <v>142</v>
      </c>
      <c r="E128" s="159" t="s">
        <v>518</v>
      </c>
      <c r="F128" s="160" t="s">
        <v>519</v>
      </c>
      <c r="G128" s="161" t="s">
        <v>520</v>
      </c>
      <c r="H128" s="162">
        <v>0.3</v>
      </c>
      <c r="I128" s="163"/>
      <c r="J128" s="164">
        <f>ROUND(I128*H128,2)</f>
        <v>0</v>
      </c>
      <c r="K128" s="165"/>
      <c r="L128" s="29"/>
      <c r="M128" s="166" t="s">
        <v>1</v>
      </c>
      <c r="N128" s="167" t="s">
        <v>39</v>
      </c>
      <c r="O128" s="54"/>
      <c r="P128" s="168">
        <f>O128*H128</f>
        <v>0</v>
      </c>
      <c r="Q128" s="168">
        <v>0</v>
      </c>
      <c r="R128" s="168">
        <f>Q128*H128</f>
        <v>0</v>
      </c>
      <c r="S128" s="168">
        <v>0</v>
      </c>
      <c r="T128" s="169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70" t="s">
        <v>146</v>
      </c>
      <c r="AT128" s="170" t="s">
        <v>142</v>
      </c>
      <c r="AU128" s="170" t="s">
        <v>147</v>
      </c>
      <c r="AY128" s="15" t="s">
        <v>139</v>
      </c>
      <c r="BE128" s="171">
        <f>IF(N128="základná",J128,0)</f>
        <v>0</v>
      </c>
      <c r="BF128" s="171">
        <f>IF(N128="znížená",J128,0)</f>
        <v>0</v>
      </c>
      <c r="BG128" s="171">
        <f>IF(N128="zákl. prenesená",J128,0)</f>
        <v>0</v>
      </c>
      <c r="BH128" s="171">
        <f>IF(N128="zníž. prenesená",J128,0)</f>
        <v>0</v>
      </c>
      <c r="BI128" s="171">
        <f>IF(N128="nulová",J128,0)</f>
        <v>0</v>
      </c>
      <c r="BJ128" s="15" t="s">
        <v>147</v>
      </c>
      <c r="BK128" s="171">
        <f>ROUND(I128*H128,2)</f>
        <v>0</v>
      </c>
      <c r="BL128" s="15" t="s">
        <v>146</v>
      </c>
      <c r="BM128" s="170" t="s">
        <v>521</v>
      </c>
    </row>
    <row r="129" spans="1:65" s="2" customFormat="1" ht="16.5" customHeight="1">
      <c r="A129" s="28"/>
      <c r="B129" s="157"/>
      <c r="C129" s="158" t="s">
        <v>153</v>
      </c>
      <c r="D129" s="158" t="s">
        <v>142</v>
      </c>
      <c r="E129" s="159" t="s">
        <v>522</v>
      </c>
      <c r="F129" s="160" t="s">
        <v>523</v>
      </c>
      <c r="G129" s="161" t="s">
        <v>520</v>
      </c>
      <c r="H129" s="162">
        <v>1</v>
      </c>
      <c r="I129" s="163"/>
      <c r="J129" s="164">
        <f>ROUND(I129*H129,2)</f>
        <v>0</v>
      </c>
      <c r="K129" s="165"/>
      <c r="L129" s="29"/>
      <c r="M129" s="166" t="s">
        <v>1</v>
      </c>
      <c r="N129" s="167" t="s">
        <v>39</v>
      </c>
      <c r="O129" s="54"/>
      <c r="P129" s="168">
        <f>O129*H129</f>
        <v>0</v>
      </c>
      <c r="Q129" s="168">
        <v>0</v>
      </c>
      <c r="R129" s="168">
        <f>Q129*H129</f>
        <v>0</v>
      </c>
      <c r="S129" s="168">
        <v>0</v>
      </c>
      <c r="T129" s="169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70" t="s">
        <v>146</v>
      </c>
      <c r="AT129" s="170" t="s">
        <v>142</v>
      </c>
      <c r="AU129" s="170" t="s">
        <v>147</v>
      </c>
      <c r="AY129" s="15" t="s">
        <v>139</v>
      </c>
      <c r="BE129" s="171">
        <f>IF(N129="základná",J129,0)</f>
        <v>0</v>
      </c>
      <c r="BF129" s="171">
        <f>IF(N129="znížená",J129,0)</f>
        <v>0</v>
      </c>
      <c r="BG129" s="171">
        <f>IF(N129="zákl. prenesená",J129,0)</f>
        <v>0</v>
      </c>
      <c r="BH129" s="171">
        <f>IF(N129="zníž. prenesená",J129,0)</f>
        <v>0</v>
      </c>
      <c r="BI129" s="171">
        <f>IF(N129="nulová",J129,0)</f>
        <v>0</v>
      </c>
      <c r="BJ129" s="15" t="s">
        <v>147</v>
      </c>
      <c r="BK129" s="171">
        <f>ROUND(I129*H129,2)</f>
        <v>0</v>
      </c>
      <c r="BL129" s="15" t="s">
        <v>146</v>
      </c>
      <c r="BM129" s="170" t="s">
        <v>524</v>
      </c>
    </row>
    <row r="130" spans="1:65" s="2" customFormat="1" ht="16.5" customHeight="1">
      <c r="A130" s="28"/>
      <c r="B130" s="157"/>
      <c r="C130" s="158" t="s">
        <v>146</v>
      </c>
      <c r="D130" s="158" t="s">
        <v>142</v>
      </c>
      <c r="E130" s="159" t="s">
        <v>525</v>
      </c>
      <c r="F130" s="160" t="s">
        <v>526</v>
      </c>
      <c r="G130" s="161" t="s">
        <v>520</v>
      </c>
      <c r="H130" s="162">
        <v>1</v>
      </c>
      <c r="I130" s="163"/>
      <c r="J130" s="164">
        <f>ROUND(I130*H130,2)</f>
        <v>0</v>
      </c>
      <c r="K130" s="165"/>
      <c r="L130" s="29"/>
      <c r="M130" s="166" t="s">
        <v>1</v>
      </c>
      <c r="N130" s="167" t="s">
        <v>39</v>
      </c>
      <c r="O130" s="54"/>
      <c r="P130" s="168">
        <f>O130*H130</f>
        <v>0</v>
      </c>
      <c r="Q130" s="168">
        <v>0</v>
      </c>
      <c r="R130" s="168">
        <f>Q130*H130</f>
        <v>0</v>
      </c>
      <c r="S130" s="168">
        <v>0</v>
      </c>
      <c r="T130" s="169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70" t="s">
        <v>146</v>
      </c>
      <c r="AT130" s="170" t="s">
        <v>142</v>
      </c>
      <c r="AU130" s="170" t="s">
        <v>147</v>
      </c>
      <c r="AY130" s="15" t="s">
        <v>139</v>
      </c>
      <c r="BE130" s="171">
        <f>IF(N130="základná",J130,0)</f>
        <v>0</v>
      </c>
      <c r="BF130" s="171">
        <f>IF(N130="znížená",J130,0)</f>
        <v>0</v>
      </c>
      <c r="BG130" s="171">
        <f>IF(N130="zákl. prenesená",J130,0)</f>
        <v>0</v>
      </c>
      <c r="BH130" s="171">
        <f>IF(N130="zníž. prenesená",J130,0)</f>
        <v>0</v>
      </c>
      <c r="BI130" s="171">
        <f>IF(N130="nulová",J130,0)</f>
        <v>0</v>
      </c>
      <c r="BJ130" s="15" t="s">
        <v>147</v>
      </c>
      <c r="BK130" s="171">
        <f>ROUND(I130*H130,2)</f>
        <v>0</v>
      </c>
      <c r="BL130" s="15" t="s">
        <v>146</v>
      </c>
      <c r="BM130" s="170" t="s">
        <v>527</v>
      </c>
    </row>
    <row r="131" spans="1:65" s="12" customFormat="1" ht="22.9" customHeight="1">
      <c r="B131" s="144"/>
      <c r="D131" s="145" t="s">
        <v>72</v>
      </c>
      <c r="E131" s="155" t="s">
        <v>147</v>
      </c>
      <c r="F131" s="155" t="s">
        <v>528</v>
      </c>
      <c r="I131" s="147"/>
      <c r="J131" s="156">
        <f>BK131</f>
        <v>0</v>
      </c>
      <c r="L131" s="144"/>
      <c r="M131" s="149"/>
      <c r="N131" s="150"/>
      <c r="O131" s="150"/>
      <c r="P131" s="151">
        <f>SUM(P132:P134)</f>
        <v>0</v>
      </c>
      <c r="Q131" s="150"/>
      <c r="R131" s="151">
        <f>SUM(R132:R134)</f>
        <v>2.2498319999999996</v>
      </c>
      <c r="S131" s="150"/>
      <c r="T131" s="152">
        <f>SUM(T132:T134)</f>
        <v>0</v>
      </c>
      <c r="AR131" s="145" t="s">
        <v>81</v>
      </c>
      <c r="AT131" s="153" t="s">
        <v>72</v>
      </c>
      <c r="AU131" s="153" t="s">
        <v>81</v>
      </c>
      <c r="AY131" s="145" t="s">
        <v>139</v>
      </c>
      <c r="BK131" s="154">
        <f>SUM(BK132:BK134)</f>
        <v>0</v>
      </c>
    </row>
    <row r="132" spans="1:65" s="2" customFormat="1" ht="16.5" customHeight="1">
      <c r="A132" s="28"/>
      <c r="B132" s="157"/>
      <c r="C132" s="158" t="s">
        <v>162</v>
      </c>
      <c r="D132" s="158" t="s">
        <v>142</v>
      </c>
      <c r="E132" s="159" t="s">
        <v>529</v>
      </c>
      <c r="F132" s="160" t="s">
        <v>530</v>
      </c>
      <c r="G132" s="161" t="s">
        <v>520</v>
      </c>
      <c r="H132" s="162">
        <v>0.2</v>
      </c>
      <c r="I132" s="163"/>
      <c r="J132" s="164">
        <f>ROUND(I132*H132,2)</f>
        <v>0</v>
      </c>
      <c r="K132" s="165"/>
      <c r="L132" s="29"/>
      <c r="M132" s="166" t="s">
        <v>1</v>
      </c>
      <c r="N132" s="167" t="s">
        <v>39</v>
      </c>
      <c r="O132" s="54"/>
      <c r="P132" s="168">
        <f>O132*H132</f>
        <v>0</v>
      </c>
      <c r="Q132" s="168">
        <v>2.0699999999999998</v>
      </c>
      <c r="R132" s="168">
        <f>Q132*H132</f>
        <v>0.41399999999999998</v>
      </c>
      <c r="S132" s="168">
        <v>0</v>
      </c>
      <c r="T132" s="169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70" t="s">
        <v>146</v>
      </c>
      <c r="AT132" s="170" t="s">
        <v>142</v>
      </c>
      <c r="AU132" s="170" t="s">
        <v>147</v>
      </c>
      <c r="AY132" s="15" t="s">
        <v>139</v>
      </c>
      <c r="BE132" s="171">
        <f>IF(N132="základná",J132,0)</f>
        <v>0</v>
      </c>
      <c r="BF132" s="171">
        <f>IF(N132="znížená",J132,0)</f>
        <v>0</v>
      </c>
      <c r="BG132" s="171">
        <f>IF(N132="zákl. prenesená",J132,0)</f>
        <v>0</v>
      </c>
      <c r="BH132" s="171">
        <f>IF(N132="zníž. prenesená",J132,0)</f>
        <v>0</v>
      </c>
      <c r="BI132" s="171">
        <f>IF(N132="nulová",J132,0)</f>
        <v>0</v>
      </c>
      <c r="BJ132" s="15" t="s">
        <v>147</v>
      </c>
      <c r="BK132" s="171">
        <f>ROUND(I132*H132,2)</f>
        <v>0</v>
      </c>
      <c r="BL132" s="15" t="s">
        <v>146</v>
      </c>
      <c r="BM132" s="170" t="s">
        <v>531</v>
      </c>
    </row>
    <row r="133" spans="1:65" s="2" customFormat="1" ht="16.5" customHeight="1">
      <c r="A133" s="28"/>
      <c r="B133" s="157"/>
      <c r="C133" s="158" t="s">
        <v>175</v>
      </c>
      <c r="D133" s="158" t="s">
        <v>142</v>
      </c>
      <c r="E133" s="159" t="s">
        <v>532</v>
      </c>
      <c r="F133" s="160" t="s">
        <v>533</v>
      </c>
      <c r="G133" s="161" t="s">
        <v>520</v>
      </c>
      <c r="H133" s="162">
        <v>0.2</v>
      </c>
      <c r="I133" s="163"/>
      <c r="J133" s="164">
        <f>ROUND(I133*H133,2)</f>
        <v>0</v>
      </c>
      <c r="K133" s="165"/>
      <c r="L133" s="29"/>
      <c r="M133" s="166" t="s">
        <v>1</v>
      </c>
      <c r="N133" s="167" t="s">
        <v>39</v>
      </c>
      <c r="O133" s="54"/>
      <c r="P133" s="168">
        <f>O133*H133</f>
        <v>0</v>
      </c>
      <c r="Q133" s="168">
        <v>1.9319999999999999</v>
      </c>
      <c r="R133" s="168">
        <f>Q133*H133</f>
        <v>0.38640000000000002</v>
      </c>
      <c r="S133" s="168">
        <v>0</v>
      </c>
      <c r="T133" s="169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70" t="s">
        <v>146</v>
      </c>
      <c r="AT133" s="170" t="s">
        <v>142</v>
      </c>
      <c r="AU133" s="170" t="s">
        <v>147</v>
      </c>
      <c r="AY133" s="15" t="s">
        <v>139</v>
      </c>
      <c r="BE133" s="171">
        <f>IF(N133="základná",J133,0)</f>
        <v>0</v>
      </c>
      <c r="BF133" s="171">
        <f>IF(N133="znížená",J133,0)</f>
        <v>0</v>
      </c>
      <c r="BG133" s="171">
        <f>IF(N133="zákl. prenesená",J133,0)</f>
        <v>0</v>
      </c>
      <c r="BH133" s="171">
        <f>IF(N133="zníž. prenesená",J133,0)</f>
        <v>0</v>
      </c>
      <c r="BI133" s="171">
        <f>IF(N133="nulová",J133,0)</f>
        <v>0</v>
      </c>
      <c r="BJ133" s="15" t="s">
        <v>147</v>
      </c>
      <c r="BK133" s="171">
        <f>ROUND(I133*H133,2)</f>
        <v>0</v>
      </c>
      <c r="BL133" s="15" t="s">
        <v>146</v>
      </c>
      <c r="BM133" s="170" t="s">
        <v>534</v>
      </c>
    </row>
    <row r="134" spans="1:65" s="2" customFormat="1" ht="16.5" customHeight="1">
      <c r="A134" s="28"/>
      <c r="B134" s="157"/>
      <c r="C134" s="158" t="s">
        <v>181</v>
      </c>
      <c r="D134" s="158" t="s">
        <v>142</v>
      </c>
      <c r="E134" s="159" t="s">
        <v>535</v>
      </c>
      <c r="F134" s="160" t="s">
        <v>536</v>
      </c>
      <c r="G134" s="161" t="s">
        <v>520</v>
      </c>
      <c r="H134" s="162">
        <v>0.6</v>
      </c>
      <c r="I134" s="163"/>
      <c r="J134" s="164">
        <f>ROUND(I134*H134,2)</f>
        <v>0</v>
      </c>
      <c r="K134" s="165"/>
      <c r="L134" s="29"/>
      <c r="M134" s="166" t="s">
        <v>1</v>
      </c>
      <c r="N134" s="167" t="s">
        <v>39</v>
      </c>
      <c r="O134" s="54"/>
      <c r="P134" s="168">
        <f>O134*H134</f>
        <v>0</v>
      </c>
      <c r="Q134" s="168">
        <v>2.4157199999999999</v>
      </c>
      <c r="R134" s="168">
        <f>Q134*H134</f>
        <v>1.4494319999999998</v>
      </c>
      <c r="S134" s="168">
        <v>0</v>
      </c>
      <c r="T134" s="169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70" t="s">
        <v>146</v>
      </c>
      <c r="AT134" s="170" t="s">
        <v>142</v>
      </c>
      <c r="AU134" s="170" t="s">
        <v>147</v>
      </c>
      <c r="AY134" s="15" t="s">
        <v>139</v>
      </c>
      <c r="BE134" s="171">
        <f>IF(N134="základná",J134,0)</f>
        <v>0</v>
      </c>
      <c r="BF134" s="171">
        <f>IF(N134="znížená",J134,0)</f>
        <v>0</v>
      </c>
      <c r="BG134" s="171">
        <f>IF(N134="zákl. prenesená",J134,0)</f>
        <v>0</v>
      </c>
      <c r="BH134" s="171">
        <f>IF(N134="zníž. prenesená",J134,0)</f>
        <v>0</v>
      </c>
      <c r="BI134" s="171">
        <f>IF(N134="nulová",J134,0)</f>
        <v>0</v>
      </c>
      <c r="BJ134" s="15" t="s">
        <v>147</v>
      </c>
      <c r="BK134" s="171">
        <f>ROUND(I134*H134,2)</f>
        <v>0</v>
      </c>
      <c r="BL134" s="15" t="s">
        <v>146</v>
      </c>
      <c r="BM134" s="170" t="s">
        <v>537</v>
      </c>
    </row>
    <row r="135" spans="1:65" s="12" customFormat="1" ht="22.9" customHeight="1">
      <c r="B135" s="144"/>
      <c r="D135" s="145" t="s">
        <v>72</v>
      </c>
      <c r="E135" s="155" t="s">
        <v>140</v>
      </c>
      <c r="F135" s="155" t="s">
        <v>141</v>
      </c>
      <c r="I135" s="147"/>
      <c r="J135" s="156">
        <f>BK135</f>
        <v>0</v>
      </c>
      <c r="L135" s="144"/>
      <c r="M135" s="149"/>
      <c r="N135" s="150"/>
      <c r="O135" s="150"/>
      <c r="P135" s="151">
        <f>SUM(P136:P143)</f>
        <v>0</v>
      </c>
      <c r="Q135" s="150"/>
      <c r="R135" s="151">
        <f>SUM(R136:R143)</f>
        <v>0</v>
      </c>
      <c r="S135" s="150"/>
      <c r="T135" s="152">
        <f>SUM(T136:T143)</f>
        <v>3.2000000000000001E-2</v>
      </c>
      <c r="AR135" s="145" t="s">
        <v>81</v>
      </c>
      <c r="AT135" s="153" t="s">
        <v>72</v>
      </c>
      <c r="AU135" s="153" t="s">
        <v>81</v>
      </c>
      <c r="AY135" s="145" t="s">
        <v>139</v>
      </c>
      <c r="BK135" s="154">
        <f>SUM(BK136:BK143)</f>
        <v>0</v>
      </c>
    </row>
    <row r="136" spans="1:65" s="2" customFormat="1" ht="16.5" customHeight="1">
      <c r="A136" s="28"/>
      <c r="B136" s="157"/>
      <c r="C136" s="158" t="s">
        <v>167</v>
      </c>
      <c r="D136" s="158" t="s">
        <v>142</v>
      </c>
      <c r="E136" s="159" t="s">
        <v>143</v>
      </c>
      <c r="F136" s="160" t="s">
        <v>144</v>
      </c>
      <c r="G136" s="161" t="s">
        <v>145</v>
      </c>
      <c r="H136" s="162">
        <v>8</v>
      </c>
      <c r="I136" s="163"/>
      <c r="J136" s="164">
        <f>ROUND(I136*H136,2)</f>
        <v>0</v>
      </c>
      <c r="K136" s="165"/>
      <c r="L136" s="29"/>
      <c r="M136" s="166" t="s">
        <v>1</v>
      </c>
      <c r="N136" s="167" t="s">
        <v>39</v>
      </c>
      <c r="O136" s="54"/>
      <c r="P136" s="168">
        <f>O136*H136</f>
        <v>0</v>
      </c>
      <c r="Q136" s="168">
        <v>0</v>
      </c>
      <c r="R136" s="168">
        <f>Q136*H136</f>
        <v>0</v>
      </c>
      <c r="S136" s="168">
        <v>4.0000000000000001E-3</v>
      </c>
      <c r="T136" s="169">
        <f>S136*H136</f>
        <v>3.2000000000000001E-2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70" t="s">
        <v>146</v>
      </c>
      <c r="AT136" s="170" t="s">
        <v>142</v>
      </c>
      <c r="AU136" s="170" t="s">
        <v>147</v>
      </c>
      <c r="AY136" s="15" t="s">
        <v>139</v>
      </c>
      <c r="BE136" s="171">
        <f>IF(N136="základná",J136,0)</f>
        <v>0</v>
      </c>
      <c r="BF136" s="171">
        <f>IF(N136="znížená",J136,0)</f>
        <v>0</v>
      </c>
      <c r="BG136" s="171">
        <f>IF(N136="zákl. prenesená",J136,0)</f>
        <v>0</v>
      </c>
      <c r="BH136" s="171">
        <f>IF(N136="zníž. prenesená",J136,0)</f>
        <v>0</v>
      </c>
      <c r="BI136" s="171">
        <f>IF(N136="nulová",J136,0)</f>
        <v>0</v>
      </c>
      <c r="BJ136" s="15" t="s">
        <v>147</v>
      </c>
      <c r="BK136" s="171">
        <f>ROUND(I136*H136,2)</f>
        <v>0</v>
      </c>
      <c r="BL136" s="15" t="s">
        <v>146</v>
      </c>
      <c r="BM136" s="170" t="s">
        <v>538</v>
      </c>
    </row>
    <row r="137" spans="1:65" s="2" customFormat="1" ht="16.5" customHeight="1">
      <c r="A137" s="28"/>
      <c r="B137" s="157"/>
      <c r="C137" s="158" t="s">
        <v>457</v>
      </c>
      <c r="D137" s="158" t="s">
        <v>142</v>
      </c>
      <c r="E137" s="159" t="s">
        <v>149</v>
      </c>
      <c r="F137" s="160" t="s">
        <v>150</v>
      </c>
      <c r="G137" s="161" t="s">
        <v>151</v>
      </c>
      <c r="H137" s="162">
        <v>3.2000000000000001E-2</v>
      </c>
      <c r="I137" s="163"/>
      <c r="J137" s="164">
        <f>ROUND(I137*H137,2)</f>
        <v>0</v>
      </c>
      <c r="K137" s="165"/>
      <c r="L137" s="29"/>
      <c r="M137" s="166" t="s">
        <v>1</v>
      </c>
      <c r="N137" s="167" t="s">
        <v>39</v>
      </c>
      <c r="O137" s="54"/>
      <c r="P137" s="168">
        <f>O137*H137</f>
        <v>0</v>
      </c>
      <c r="Q137" s="168">
        <v>0</v>
      </c>
      <c r="R137" s="168">
        <f>Q137*H137</f>
        <v>0</v>
      </c>
      <c r="S137" s="168">
        <v>0</v>
      </c>
      <c r="T137" s="169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70" t="s">
        <v>146</v>
      </c>
      <c r="AT137" s="170" t="s">
        <v>142</v>
      </c>
      <c r="AU137" s="170" t="s">
        <v>147</v>
      </c>
      <c r="AY137" s="15" t="s">
        <v>139</v>
      </c>
      <c r="BE137" s="171">
        <f>IF(N137="základná",J137,0)</f>
        <v>0</v>
      </c>
      <c r="BF137" s="171">
        <f>IF(N137="znížená",J137,0)</f>
        <v>0</v>
      </c>
      <c r="BG137" s="171">
        <f>IF(N137="zákl. prenesená",J137,0)</f>
        <v>0</v>
      </c>
      <c r="BH137" s="171">
        <f>IF(N137="zníž. prenesená",J137,0)</f>
        <v>0</v>
      </c>
      <c r="BI137" s="171">
        <f>IF(N137="nulová",J137,0)</f>
        <v>0</v>
      </c>
      <c r="BJ137" s="15" t="s">
        <v>147</v>
      </c>
      <c r="BK137" s="171">
        <f>ROUND(I137*H137,2)</f>
        <v>0</v>
      </c>
      <c r="BL137" s="15" t="s">
        <v>146</v>
      </c>
      <c r="BM137" s="170" t="s">
        <v>539</v>
      </c>
    </row>
    <row r="138" spans="1:65" s="2" customFormat="1" ht="16.5" customHeight="1">
      <c r="A138" s="28"/>
      <c r="B138" s="157"/>
      <c r="C138" s="158" t="s">
        <v>429</v>
      </c>
      <c r="D138" s="158" t="s">
        <v>142</v>
      </c>
      <c r="E138" s="159" t="s">
        <v>154</v>
      </c>
      <c r="F138" s="160" t="s">
        <v>155</v>
      </c>
      <c r="G138" s="161" t="s">
        <v>151</v>
      </c>
      <c r="H138" s="162">
        <v>1.28</v>
      </c>
      <c r="I138" s="163"/>
      <c r="J138" s="164">
        <f>ROUND(I138*H138,2)</f>
        <v>0</v>
      </c>
      <c r="K138" s="165"/>
      <c r="L138" s="29"/>
      <c r="M138" s="166" t="s">
        <v>1</v>
      </c>
      <c r="N138" s="167" t="s">
        <v>39</v>
      </c>
      <c r="O138" s="54"/>
      <c r="P138" s="168">
        <f>O138*H138</f>
        <v>0</v>
      </c>
      <c r="Q138" s="168">
        <v>0</v>
      </c>
      <c r="R138" s="168">
        <f>Q138*H138</f>
        <v>0</v>
      </c>
      <c r="S138" s="168">
        <v>0</v>
      </c>
      <c r="T138" s="169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70" t="s">
        <v>146</v>
      </c>
      <c r="AT138" s="170" t="s">
        <v>142</v>
      </c>
      <c r="AU138" s="170" t="s">
        <v>147</v>
      </c>
      <c r="AY138" s="15" t="s">
        <v>139</v>
      </c>
      <c r="BE138" s="171">
        <f>IF(N138="základná",J138,0)</f>
        <v>0</v>
      </c>
      <c r="BF138" s="171">
        <f>IF(N138="znížená",J138,0)</f>
        <v>0</v>
      </c>
      <c r="BG138" s="171">
        <f>IF(N138="zákl. prenesená",J138,0)</f>
        <v>0</v>
      </c>
      <c r="BH138" s="171">
        <f>IF(N138="zníž. prenesená",J138,0)</f>
        <v>0</v>
      </c>
      <c r="BI138" s="171">
        <f>IF(N138="nulová",J138,0)</f>
        <v>0</v>
      </c>
      <c r="BJ138" s="15" t="s">
        <v>147</v>
      </c>
      <c r="BK138" s="171">
        <f>ROUND(I138*H138,2)</f>
        <v>0</v>
      </c>
      <c r="BL138" s="15" t="s">
        <v>146</v>
      </c>
      <c r="BM138" s="170" t="s">
        <v>540</v>
      </c>
    </row>
    <row r="139" spans="1:65" s="13" customFormat="1">
      <c r="B139" s="172"/>
      <c r="D139" s="173" t="s">
        <v>157</v>
      </c>
      <c r="E139" s="174" t="s">
        <v>1</v>
      </c>
      <c r="F139" s="175" t="s">
        <v>541</v>
      </c>
      <c r="H139" s="176">
        <v>1.28</v>
      </c>
      <c r="I139" s="177"/>
      <c r="L139" s="172"/>
      <c r="M139" s="178"/>
      <c r="N139" s="179"/>
      <c r="O139" s="179"/>
      <c r="P139" s="179"/>
      <c r="Q139" s="179"/>
      <c r="R139" s="179"/>
      <c r="S139" s="179"/>
      <c r="T139" s="180"/>
      <c r="AT139" s="174" t="s">
        <v>157</v>
      </c>
      <c r="AU139" s="174" t="s">
        <v>147</v>
      </c>
      <c r="AV139" s="13" t="s">
        <v>147</v>
      </c>
      <c r="AW139" s="13" t="s">
        <v>28</v>
      </c>
      <c r="AX139" s="13" t="s">
        <v>81</v>
      </c>
      <c r="AY139" s="174" t="s">
        <v>139</v>
      </c>
    </row>
    <row r="140" spans="1:65" s="2" customFormat="1" ht="16.5" customHeight="1">
      <c r="A140" s="28"/>
      <c r="B140" s="157"/>
      <c r="C140" s="158" t="s">
        <v>423</v>
      </c>
      <c r="D140" s="158" t="s">
        <v>142</v>
      </c>
      <c r="E140" s="159" t="s">
        <v>159</v>
      </c>
      <c r="F140" s="160" t="s">
        <v>160</v>
      </c>
      <c r="G140" s="161" t="s">
        <v>151</v>
      </c>
      <c r="H140" s="162">
        <v>3.2000000000000001E-2</v>
      </c>
      <c r="I140" s="163"/>
      <c r="J140" s="164">
        <f>ROUND(I140*H140,2)</f>
        <v>0</v>
      </c>
      <c r="K140" s="165"/>
      <c r="L140" s="29"/>
      <c r="M140" s="166" t="s">
        <v>1</v>
      </c>
      <c r="N140" s="167" t="s">
        <v>39</v>
      </c>
      <c r="O140" s="54"/>
      <c r="P140" s="168">
        <f>O140*H140</f>
        <v>0</v>
      </c>
      <c r="Q140" s="168">
        <v>0</v>
      </c>
      <c r="R140" s="168">
        <f>Q140*H140</f>
        <v>0</v>
      </c>
      <c r="S140" s="168">
        <v>0</v>
      </c>
      <c r="T140" s="169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70" t="s">
        <v>146</v>
      </c>
      <c r="AT140" s="170" t="s">
        <v>142</v>
      </c>
      <c r="AU140" s="170" t="s">
        <v>147</v>
      </c>
      <c r="AY140" s="15" t="s">
        <v>139</v>
      </c>
      <c r="BE140" s="171">
        <f>IF(N140="základná",J140,0)</f>
        <v>0</v>
      </c>
      <c r="BF140" s="171">
        <f>IF(N140="znížená",J140,0)</f>
        <v>0</v>
      </c>
      <c r="BG140" s="171">
        <f>IF(N140="zákl. prenesená",J140,0)</f>
        <v>0</v>
      </c>
      <c r="BH140" s="171">
        <f>IF(N140="zníž. prenesená",J140,0)</f>
        <v>0</v>
      </c>
      <c r="BI140" s="171">
        <f>IF(N140="nulová",J140,0)</f>
        <v>0</v>
      </c>
      <c r="BJ140" s="15" t="s">
        <v>147</v>
      </c>
      <c r="BK140" s="171">
        <f>ROUND(I140*H140,2)</f>
        <v>0</v>
      </c>
      <c r="BL140" s="15" t="s">
        <v>146</v>
      </c>
      <c r="BM140" s="170" t="s">
        <v>542</v>
      </c>
    </row>
    <row r="141" spans="1:65" s="2" customFormat="1" ht="16.5" customHeight="1">
      <c r="A141" s="28"/>
      <c r="B141" s="157"/>
      <c r="C141" s="158" t="s">
        <v>425</v>
      </c>
      <c r="D141" s="158" t="s">
        <v>142</v>
      </c>
      <c r="E141" s="159" t="s">
        <v>163</v>
      </c>
      <c r="F141" s="160" t="s">
        <v>164</v>
      </c>
      <c r="G141" s="161" t="s">
        <v>151</v>
      </c>
      <c r="H141" s="162">
        <v>9.6000000000000002E-2</v>
      </c>
      <c r="I141" s="163"/>
      <c r="J141" s="164">
        <f>ROUND(I141*H141,2)</f>
        <v>0</v>
      </c>
      <c r="K141" s="165"/>
      <c r="L141" s="29"/>
      <c r="M141" s="166" t="s">
        <v>1</v>
      </c>
      <c r="N141" s="167" t="s">
        <v>39</v>
      </c>
      <c r="O141" s="54"/>
      <c r="P141" s="168">
        <f>O141*H141</f>
        <v>0</v>
      </c>
      <c r="Q141" s="168">
        <v>0</v>
      </c>
      <c r="R141" s="168">
        <f>Q141*H141</f>
        <v>0</v>
      </c>
      <c r="S141" s="168">
        <v>0</v>
      </c>
      <c r="T141" s="169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70" t="s">
        <v>146</v>
      </c>
      <c r="AT141" s="170" t="s">
        <v>142</v>
      </c>
      <c r="AU141" s="170" t="s">
        <v>147</v>
      </c>
      <c r="AY141" s="15" t="s">
        <v>139</v>
      </c>
      <c r="BE141" s="171">
        <f>IF(N141="základná",J141,0)</f>
        <v>0</v>
      </c>
      <c r="BF141" s="171">
        <f>IF(N141="znížená",J141,0)</f>
        <v>0</v>
      </c>
      <c r="BG141" s="171">
        <f>IF(N141="zákl. prenesená",J141,0)</f>
        <v>0</v>
      </c>
      <c r="BH141" s="171">
        <f>IF(N141="zníž. prenesená",J141,0)</f>
        <v>0</v>
      </c>
      <c r="BI141" s="171">
        <f>IF(N141="nulová",J141,0)</f>
        <v>0</v>
      </c>
      <c r="BJ141" s="15" t="s">
        <v>147</v>
      </c>
      <c r="BK141" s="171">
        <f>ROUND(I141*H141,2)</f>
        <v>0</v>
      </c>
      <c r="BL141" s="15" t="s">
        <v>146</v>
      </c>
      <c r="BM141" s="170" t="s">
        <v>543</v>
      </c>
    </row>
    <row r="142" spans="1:65" s="13" customFormat="1">
      <c r="B142" s="172"/>
      <c r="D142" s="173" t="s">
        <v>157</v>
      </c>
      <c r="E142" s="174" t="s">
        <v>1</v>
      </c>
      <c r="F142" s="175" t="s">
        <v>544</v>
      </c>
      <c r="H142" s="176">
        <v>9.6000000000000002E-2</v>
      </c>
      <c r="I142" s="177"/>
      <c r="L142" s="172"/>
      <c r="M142" s="178"/>
      <c r="N142" s="179"/>
      <c r="O142" s="179"/>
      <c r="P142" s="179"/>
      <c r="Q142" s="179"/>
      <c r="R142" s="179"/>
      <c r="S142" s="179"/>
      <c r="T142" s="180"/>
      <c r="AT142" s="174" t="s">
        <v>157</v>
      </c>
      <c r="AU142" s="174" t="s">
        <v>147</v>
      </c>
      <c r="AV142" s="13" t="s">
        <v>147</v>
      </c>
      <c r="AW142" s="13" t="s">
        <v>28</v>
      </c>
      <c r="AX142" s="13" t="s">
        <v>81</v>
      </c>
      <c r="AY142" s="174" t="s">
        <v>139</v>
      </c>
    </row>
    <row r="143" spans="1:65" s="2" customFormat="1" ht="16.5" customHeight="1">
      <c r="A143" s="28"/>
      <c r="B143" s="157"/>
      <c r="C143" s="158" t="s">
        <v>431</v>
      </c>
      <c r="D143" s="158" t="s">
        <v>142</v>
      </c>
      <c r="E143" s="159" t="s">
        <v>168</v>
      </c>
      <c r="F143" s="160" t="s">
        <v>169</v>
      </c>
      <c r="G143" s="161" t="s">
        <v>151</v>
      </c>
      <c r="H143" s="162">
        <v>3.2000000000000001E-2</v>
      </c>
      <c r="I143" s="163"/>
      <c r="J143" s="164">
        <f>ROUND(I143*H143,2)</f>
        <v>0</v>
      </c>
      <c r="K143" s="165"/>
      <c r="L143" s="29"/>
      <c r="M143" s="166" t="s">
        <v>1</v>
      </c>
      <c r="N143" s="167" t="s">
        <v>39</v>
      </c>
      <c r="O143" s="54"/>
      <c r="P143" s="168">
        <f>O143*H143</f>
        <v>0</v>
      </c>
      <c r="Q143" s="168">
        <v>0</v>
      </c>
      <c r="R143" s="168">
        <f>Q143*H143</f>
        <v>0</v>
      </c>
      <c r="S143" s="168">
        <v>0</v>
      </c>
      <c r="T143" s="169">
        <f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70" t="s">
        <v>146</v>
      </c>
      <c r="AT143" s="170" t="s">
        <v>142</v>
      </c>
      <c r="AU143" s="170" t="s">
        <v>147</v>
      </c>
      <c r="AY143" s="15" t="s">
        <v>139</v>
      </c>
      <c r="BE143" s="171">
        <f>IF(N143="základná",J143,0)</f>
        <v>0</v>
      </c>
      <c r="BF143" s="171">
        <f>IF(N143="znížená",J143,0)</f>
        <v>0</v>
      </c>
      <c r="BG143" s="171">
        <f>IF(N143="zákl. prenesená",J143,0)</f>
        <v>0</v>
      </c>
      <c r="BH143" s="171">
        <f>IF(N143="zníž. prenesená",J143,0)</f>
        <v>0</v>
      </c>
      <c r="BI143" s="171">
        <f>IF(N143="nulová",J143,0)</f>
        <v>0</v>
      </c>
      <c r="BJ143" s="15" t="s">
        <v>147</v>
      </c>
      <c r="BK143" s="171">
        <f>ROUND(I143*H143,2)</f>
        <v>0</v>
      </c>
      <c r="BL143" s="15" t="s">
        <v>146</v>
      </c>
      <c r="BM143" s="170" t="s">
        <v>545</v>
      </c>
    </row>
    <row r="144" spans="1:65" s="12" customFormat="1" ht="25.9" customHeight="1">
      <c r="B144" s="144"/>
      <c r="D144" s="145" t="s">
        <v>72</v>
      </c>
      <c r="E144" s="146" t="s">
        <v>171</v>
      </c>
      <c r="F144" s="146" t="s">
        <v>172</v>
      </c>
      <c r="I144" s="147"/>
      <c r="J144" s="148">
        <f>BK144</f>
        <v>0</v>
      </c>
      <c r="L144" s="144"/>
      <c r="M144" s="149"/>
      <c r="N144" s="150"/>
      <c r="O144" s="150"/>
      <c r="P144" s="151">
        <f>P145+P155</f>
        <v>0</v>
      </c>
      <c r="Q144" s="150"/>
      <c r="R144" s="151">
        <f>R145+R155</f>
        <v>5.1100000000000007E-2</v>
      </c>
      <c r="S144" s="150"/>
      <c r="T144" s="152">
        <f>T145+T155</f>
        <v>0</v>
      </c>
      <c r="AR144" s="145" t="s">
        <v>147</v>
      </c>
      <c r="AT144" s="153" t="s">
        <v>72</v>
      </c>
      <c r="AU144" s="153" t="s">
        <v>73</v>
      </c>
      <c r="AY144" s="145" t="s">
        <v>139</v>
      </c>
      <c r="BK144" s="154">
        <f>BK145+BK155</f>
        <v>0</v>
      </c>
    </row>
    <row r="145" spans="1:65" s="12" customFormat="1" ht="22.9" customHeight="1">
      <c r="B145" s="144"/>
      <c r="D145" s="145" t="s">
        <v>72</v>
      </c>
      <c r="E145" s="155" t="s">
        <v>173</v>
      </c>
      <c r="F145" s="155" t="s">
        <v>174</v>
      </c>
      <c r="I145" s="147"/>
      <c r="J145" s="156">
        <f>BK145</f>
        <v>0</v>
      </c>
      <c r="L145" s="144"/>
      <c r="M145" s="149"/>
      <c r="N145" s="150"/>
      <c r="O145" s="150"/>
      <c r="P145" s="151">
        <f>SUM(P146:P154)</f>
        <v>0</v>
      </c>
      <c r="Q145" s="150"/>
      <c r="R145" s="151">
        <f>SUM(R146:R154)</f>
        <v>1.873E-2</v>
      </c>
      <c r="S145" s="150"/>
      <c r="T145" s="152">
        <f>SUM(T146:T154)</f>
        <v>0</v>
      </c>
      <c r="AR145" s="145" t="s">
        <v>147</v>
      </c>
      <c r="AT145" s="153" t="s">
        <v>72</v>
      </c>
      <c r="AU145" s="153" t="s">
        <v>81</v>
      </c>
      <c r="AY145" s="145" t="s">
        <v>139</v>
      </c>
      <c r="BK145" s="154">
        <f>SUM(BK146:BK154)</f>
        <v>0</v>
      </c>
    </row>
    <row r="146" spans="1:65" s="2" customFormat="1" ht="16.5" customHeight="1">
      <c r="A146" s="28"/>
      <c r="B146" s="157"/>
      <c r="C146" s="158" t="s">
        <v>187</v>
      </c>
      <c r="D146" s="158" t="s">
        <v>142</v>
      </c>
      <c r="E146" s="159" t="s">
        <v>176</v>
      </c>
      <c r="F146" s="160" t="s">
        <v>177</v>
      </c>
      <c r="G146" s="161" t="s">
        <v>178</v>
      </c>
      <c r="H146" s="162">
        <v>46</v>
      </c>
      <c r="I146" s="163"/>
      <c r="J146" s="164">
        <f t="shared" ref="J146:J154" si="0">ROUND(I146*H146,2)</f>
        <v>0</v>
      </c>
      <c r="K146" s="165"/>
      <c r="L146" s="29"/>
      <c r="M146" s="166" t="s">
        <v>1</v>
      </c>
      <c r="N146" s="167" t="s">
        <v>39</v>
      </c>
      <c r="O146" s="54"/>
      <c r="P146" s="168">
        <f t="shared" ref="P146:P154" si="1">O146*H146</f>
        <v>0</v>
      </c>
      <c r="Q146" s="168">
        <v>1.6000000000000001E-4</v>
      </c>
      <c r="R146" s="168">
        <f t="shared" ref="R146:R154" si="2">Q146*H146</f>
        <v>7.3600000000000002E-3</v>
      </c>
      <c r="S146" s="168">
        <v>0</v>
      </c>
      <c r="T146" s="169">
        <f t="shared" ref="T146:T154" si="3"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70" t="s">
        <v>179</v>
      </c>
      <c r="AT146" s="170" t="s">
        <v>142</v>
      </c>
      <c r="AU146" s="170" t="s">
        <v>147</v>
      </c>
      <c r="AY146" s="15" t="s">
        <v>139</v>
      </c>
      <c r="BE146" s="171">
        <f t="shared" ref="BE146:BE154" si="4">IF(N146="základná",J146,0)</f>
        <v>0</v>
      </c>
      <c r="BF146" s="171">
        <f t="shared" ref="BF146:BF154" si="5">IF(N146="znížená",J146,0)</f>
        <v>0</v>
      </c>
      <c r="BG146" s="171">
        <f t="shared" ref="BG146:BG154" si="6">IF(N146="zákl. prenesená",J146,0)</f>
        <v>0</v>
      </c>
      <c r="BH146" s="171">
        <f t="shared" ref="BH146:BH154" si="7">IF(N146="zníž. prenesená",J146,0)</f>
        <v>0</v>
      </c>
      <c r="BI146" s="171">
        <f t="shared" ref="BI146:BI154" si="8">IF(N146="nulová",J146,0)</f>
        <v>0</v>
      </c>
      <c r="BJ146" s="15" t="s">
        <v>147</v>
      </c>
      <c r="BK146" s="171">
        <f t="shared" ref="BK146:BK154" si="9">ROUND(I146*H146,2)</f>
        <v>0</v>
      </c>
      <c r="BL146" s="15" t="s">
        <v>179</v>
      </c>
      <c r="BM146" s="170" t="s">
        <v>546</v>
      </c>
    </row>
    <row r="147" spans="1:65" s="2" customFormat="1" ht="16.5" customHeight="1">
      <c r="A147" s="28"/>
      <c r="B147" s="157"/>
      <c r="C147" s="181" t="s">
        <v>140</v>
      </c>
      <c r="D147" s="181" t="s">
        <v>182</v>
      </c>
      <c r="E147" s="182" t="s">
        <v>183</v>
      </c>
      <c r="F147" s="183" t="s">
        <v>184</v>
      </c>
      <c r="G147" s="184" t="s">
        <v>178</v>
      </c>
      <c r="H147" s="185">
        <v>46</v>
      </c>
      <c r="I147" s="186"/>
      <c r="J147" s="187">
        <f t="shared" si="0"/>
        <v>0</v>
      </c>
      <c r="K147" s="188"/>
      <c r="L147" s="189"/>
      <c r="M147" s="190" t="s">
        <v>1</v>
      </c>
      <c r="N147" s="191" t="s">
        <v>39</v>
      </c>
      <c r="O147" s="54"/>
      <c r="P147" s="168">
        <f t="shared" si="1"/>
        <v>0</v>
      </c>
      <c r="Q147" s="168">
        <v>1.8000000000000001E-4</v>
      </c>
      <c r="R147" s="168">
        <f t="shared" si="2"/>
        <v>8.2800000000000009E-3</v>
      </c>
      <c r="S147" s="168">
        <v>0</v>
      </c>
      <c r="T147" s="169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70" t="s">
        <v>185</v>
      </c>
      <c r="AT147" s="170" t="s">
        <v>182</v>
      </c>
      <c r="AU147" s="170" t="s">
        <v>147</v>
      </c>
      <c r="AY147" s="15" t="s">
        <v>139</v>
      </c>
      <c r="BE147" s="171">
        <f t="shared" si="4"/>
        <v>0</v>
      </c>
      <c r="BF147" s="171">
        <f t="shared" si="5"/>
        <v>0</v>
      </c>
      <c r="BG147" s="171">
        <f t="shared" si="6"/>
        <v>0</v>
      </c>
      <c r="BH147" s="171">
        <f t="shared" si="7"/>
        <v>0</v>
      </c>
      <c r="BI147" s="171">
        <f t="shared" si="8"/>
        <v>0</v>
      </c>
      <c r="BJ147" s="15" t="s">
        <v>147</v>
      </c>
      <c r="BK147" s="171">
        <f t="shared" si="9"/>
        <v>0</v>
      </c>
      <c r="BL147" s="15" t="s">
        <v>179</v>
      </c>
      <c r="BM147" s="170" t="s">
        <v>547</v>
      </c>
    </row>
    <row r="148" spans="1:65" s="2" customFormat="1" ht="16.5" customHeight="1">
      <c r="A148" s="28"/>
      <c r="B148" s="157"/>
      <c r="C148" s="158" t="s">
        <v>194</v>
      </c>
      <c r="D148" s="158" t="s">
        <v>142</v>
      </c>
      <c r="E148" s="159" t="s">
        <v>188</v>
      </c>
      <c r="F148" s="160" t="s">
        <v>189</v>
      </c>
      <c r="G148" s="161" t="s">
        <v>145</v>
      </c>
      <c r="H148" s="162">
        <v>18</v>
      </c>
      <c r="I148" s="163"/>
      <c r="J148" s="164">
        <f t="shared" si="0"/>
        <v>0</v>
      </c>
      <c r="K148" s="165"/>
      <c r="L148" s="29"/>
      <c r="M148" s="166" t="s">
        <v>1</v>
      </c>
      <c r="N148" s="167" t="s">
        <v>39</v>
      </c>
      <c r="O148" s="54"/>
      <c r="P148" s="168">
        <f t="shared" si="1"/>
        <v>0</v>
      </c>
      <c r="Q148" s="168">
        <v>8.0000000000000007E-5</v>
      </c>
      <c r="R148" s="168">
        <f t="shared" si="2"/>
        <v>1.4400000000000001E-3</v>
      </c>
      <c r="S148" s="168">
        <v>0</v>
      </c>
      <c r="T148" s="169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70" t="s">
        <v>179</v>
      </c>
      <c r="AT148" s="170" t="s">
        <v>142</v>
      </c>
      <c r="AU148" s="170" t="s">
        <v>147</v>
      </c>
      <c r="AY148" s="15" t="s">
        <v>139</v>
      </c>
      <c r="BE148" s="171">
        <f t="shared" si="4"/>
        <v>0</v>
      </c>
      <c r="BF148" s="171">
        <f t="shared" si="5"/>
        <v>0</v>
      </c>
      <c r="BG148" s="171">
        <f t="shared" si="6"/>
        <v>0</v>
      </c>
      <c r="BH148" s="171">
        <f t="shared" si="7"/>
        <v>0</v>
      </c>
      <c r="BI148" s="171">
        <f t="shared" si="8"/>
        <v>0</v>
      </c>
      <c r="BJ148" s="15" t="s">
        <v>147</v>
      </c>
      <c r="BK148" s="171">
        <f t="shared" si="9"/>
        <v>0</v>
      </c>
      <c r="BL148" s="15" t="s">
        <v>179</v>
      </c>
      <c r="BM148" s="170" t="s">
        <v>548</v>
      </c>
    </row>
    <row r="149" spans="1:65" s="2" customFormat="1" ht="16.5" customHeight="1">
      <c r="A149" s="28"/>
      <c r="B149" s="157"/>
      <c r="C149" s="181" t="s">
        <v>198</v>
      </c>
      <c r="D149" s="181" t="s">
        <v>182</v>
      </c>
      <c r="E149" s="182" t="s">
        <v>191</v>
      </c>
      <c r="F149" s="183" t="s">
        <v>192</v>
      </c>
      <c r="G149" s="184" t="s">
        <v>145</v>
      </c>
      <c r="H149" s="185">
        <v>18</v>
      </c>
      <c r="I149" s="186"/>
      <c r="J149" s="187">
        <f t="shared" si="0"/>
        <v>0</v>
      </c>
      <c r="K149" s="188"/>
      <c r="L149" s="189"/>
      <c r="M149" s="190" t="s">
        <v>1</v>
      </c>
      <c r="N149" s="191" t="s">
        <v>39</v>
      </c>
      <c r="O149" s="54"/>
      <c r="P149" s="168">
        <f t="shared" si="1"/>
        <v>0</v>
      </c>
      <c r="Q149" s="168">
        <v>3.0000000000000001E-5</v>
      </c>
      <c r="R149" s="168">
        <f t="shared" si="2"/>
        <v>5.4000000000000001E-4</v>
      </c>
      <c r="S149" s="168">
        <v>0</v>
      </c>
      <c r="T149" s="169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70" t="s">
        <v>185</v>
      </c>
      <c r="AT149" s="170" t="s">
        <v>182</v>
      </c>
      <c r="AU149" s="170" t="s">
        <v>147</v>
      </c>
      <c r="AY149" s="15" t="s">
        <v>139</v>
      </c>
      <c r="BE149" s="171">
        <f t="shared" si="4"/>
        <v>0</v>
      </c>
      <c r="BF149" s="171">
        <f t="shared" si="5"/>
        <v>0</v>
      </c>
      <c r="BG149" s="171">
        <f t="shared" si="6"/>
        <v>0</v>
      </c>
      <c r="BH149" s="171">
        <f t="shared" si="7"/>
        <v>0</v>
      </c>
      <c r="BI149" s="171">
        <f t="shared" si="8"/>
        <v>0</v>
      </c>
      <c r="BJ149" s="15" t="s">
        <v>147</v>
      </c>
      <c r="BK149" s="171">
        <f t="shared" si="9"/>
        <v>0</v>
      </c>
      <c r="BL149" s="15" t="s">
        <v>179</v>
      </c>
      <c r="BM149" s="170" t="s">
        <v>549</v>
      </c>
    </row>
    <row r="150" spans="1:65" s="2" customFormat="1" ht="16.5" customHeight="1">
      <c r="A150" s="28"/>
      <c r="B150" s="157"/>
      <c r="C150" s="158" t="s">
        <v>202</v>
      </c>
      <c r="D150" s="158" t="s">
        <v>142</v>
      </c>
      <c r="E150" s="159" t="s">
        <v>195</v>
      </c>
      <c r="F150" s="160" t="s">
        <v>196</v>
      </c>
      <c r="G150" s="161" t="s">
        <v>145</v>
      </c>
      <c r="H150" s="162">
        <v>7</v>
      </c>
      <c r="I150" s="163"/>
      <c r="J150" s="164">
        <f t="shared" si="0"/>
        <v>0</v>
      </c>
      <c r="K150" s="165"/>
      <c r="L150" s="29"/>
      <c r="M150" s="166" t="s">
        <v>1</v>
      </c>
      <c r="N150" s="167" t="s">
        <v>39</v>
      </c>
      <c r="O150" s="54"/>
      <c r="P150" s="168">
        <f t="shared" si="1"/>
        <v>0</v>
      </c>
      <c r="Q150" s="168">
        <v>8.0000000000000007E-5</v>
      </c>
      <c r="R150" s="168">
        <f t="shared" si="2"/>
        <v>5.6000000000000006E-4</v>
      </c>
      <c r="S150" s="168">
        <v>0</v>
      </c>
      <c r="T150" s="169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70" t="s">
        <v>179</v>
      </c>
      <c r="AT150" s="170" t="s">
        <v>142</v>
      </c>
      <c r="AU150" s="170" t="s">
        <v>147</v>
      </c>
      <c r="AY150" s="15" t="s">
        <v>139</v>
      </c>
      <c r="BE150" s="171">
        <f t="shared" si="4"/>
        <v>0</v>
      </c>
      <c r="BF150" s="171">
        <f t="shared" si="5"/>
        <v>0</v>
      </c>
      <c r="BG150" s="171">
        <f t="shared" si="6"/>
        <v>0</v>
      </c>
      <c r="BH150" s="171">
        <f t="shared" si="7"/>
        <v>0</v>
      </c>
      <c r="BI150" s="171">
        <f t="shared" si="8"/>
        <v>0</v>
      </c>
      <c r="BJ150" s="15" t="s">
        <v>147</v>
      </c>
      <c r="BK150" s="171">
        <f t="shared" si="9"/>
        <v>0</v>
      </c>
      <c r="BL150" s="15" t="s">
        <v>179</v>
      </c>
      <c r="BM150" s="170" t="s">
        <v>550</v>
      </c>
    </row>
    <row r="151" spans="1:65" s="2" customFormat="1" ht="16.5" customHeight="1">
      <c r="A151" s="28"/>
      <c r="B151" s="157"/>
      <c r="C151" s="181" t="s">
        <v>206</v>
      </c>
      <c r="D151" s="181" t="s">
        <v>182</v>
      </c>
      <c r="E151" s="182" t="s">
        <v>199</v>
      </c>
      <c r="F151" s="183" t="s">
        <v>200</v>
      </c>
      <c r="G151" s="184" t="s">
        <v>145</v>
      </c>
      <c r="H151" s="185">
        <v>7</v>
      </c>
      <c r="I151" s="186"/>
      <c r="J151" s="187">
        <f t="shared" si="0"/>
        <v>0</v>
      </c>
      <c r="K151" s="188"/>
      <c r="L151" s="189"/>
      <c r="M151" s="190" t="s">
        <v>1</v>
      </c>
      <c r="N151" s="191" t="s">
        <v>39</v>
      </c>
      <c r="O151" s="54"/>
      <c r="P151" s="168">
        <f t="shared" si="1"/>
        <v>0</v>
      </c>
      <c r="Q151" s="168">
        <v>4.0000000000000003E-5</v>
      </c>
      <c r="R151" s="168">
        <f t="shared" si="2"/>
        <v>2.8000000000000003E-4</v>
      </c>
      <c r="S151" s="168">
        <v>0</v>
      </c>
      <c r="T151" s="169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70" t="s">
        <v>185</v>
      </c>
      <c r="AT151" s="170" t="s">
        <v>182</v>
      </c>
      <c r="AU151" s="170" t="s">
        <v>147</v>
      </c>
      <c r="AY151" s="15" t="s">
        <v>139</v>
      </c>
      <c r="BE151" s="171">
        <f t="shared" si="4"/>
        <v>0</v>
      </c>
      <c r="BF151" s="171">
        <f t="shared" si="5"/>
        <v>0</v>
      </c>
      <c r="BG151" s="171">
        <f t="shared" si="6"/>
        <v>0</v>
      </c>
      <c r="BH151" s="171">
        <f t="shared" si="7"/>
        <v>0</v>
      </c>
      <c r="BI151" s="171">
        <f t="shared" si="8"/>
        <v>0</v>
      </c>
      <c r="BJ151" s="15" t="s">
        <v>147</v>
      </c>
      <c r="BK151" s="171">
        <f t="shared" si="9"/>
        <v>0</v>
      </c>
      <c r="BL151" s="15" t="s">
        <v>179</v>
      </c>
      <c r="BM151" s="170" t="s">
        <v>551</v>
      </c>
    </row>
    <row r="152" spans="1:65" s="2" customFormat="1" ht="16.5" customHeight="1">
      <c r="A152" s="28"/>
      <c r="B152" s="157"/>
      <c r="C152" s="158" t="s">
        <v>210</v>
      </c>
      <c r="D152" s="158" t="s">
        <v>142</v>
      </c>
      <c r="E152" s="159" t="s">
        <v>203</v>
      </c>
      <c r="F152" s="160" t="s">
        <v>204</v>
      </c>
      <c r="G152" s="161" t="s">
        <v>145</v>
      </c>
      <c r="H152" s="162">
        <v>1</v>
      </c>
      <c r="I152" s="163"/>
      <c r="J152" s="164">
        <f t="shared" si="0"/>
        <v>0</v>
      </c>
      <c r="K152" s="165"/>
      <c r="L152" s="29"/>
      <c r="M152" s="166" t="s">
        <v>1</v>
      </c>
      <c r="N152" s="167" t="s">
        <v>39</v>
      </c>
      <c r="O152" s="54"/>
      <c r="P152" s="168">
        <f t="shared" si="1"/>
        <v>0</v>
      </c>
      <c r="Q152" s="168">
        <v>0</v>
      </c>
      <c r="R152" s="168">
        <f t="shared" si="2"/>
        <v>0</v>
      </c>
      <c r="S152" s="168">
        <v>0</v>
      </c>
      <c r="T152" s="169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70" t="s">
        <v>179</v>
      </c>
      <c r="AT152" s="170" t="s">
        <v>142</v>
      </c>
      <c r="AU152" s="170" t="s">
        <v>147</v>
      </c>
      <c r="AY152" s="15" t="s">
        <v>139</v>
      </c>
      <c r="BE152" s="171">
        <f t="shared" si="4"/>
        <v>0</v>
      </c>
      <c r="BF152" s="171">
        <f t="shared" si="5"/>
        <v>0</v>
      </c>
      <c r="BG152" s="171">
        <f t="shared" si="6"/>
        <v>0</v>
      </c>
      <c r="BH152" s="171">
        <f t="shared" si="7"/>
        <v>0</v>
      </c>
      <c r="BI152" s="171">
        <f t="shared" si="8"/>
        <v>0</v>
      </c>
      <c r="BJ152" s="15" t="s">
        <v>147</v>
      </c>
      <c r="BK152" s="171">
        <f t="shared" si="9"/>
        <v>0</v>
      </c>
      <c r="BL152" s="15" t="s">
        <v>179</v>
      </c>
      <c r="BM152" s="170" t="s">
        <v>552</v>
      </c>
    </row>
    <row r="153" spans="1:65" s="2" customFormat="1" ht="16.5" customHeight="1">
      <c r="A153" s="28"/>
      <c r="B153" s="157"/>
      <c r="C153" s="181" t="s">
        <v>217</v>
      </c>
      <c r="D153" s="181" t="s">
        <v>182</v>
      </c>
      <c r="E153" s="182" t="s">
        <v>207</v>
      </c>
      <c r="F153" s="183" t="s">
        <v>208</v>
      </c>
      <c r="G153" s="184" t="s">
        <v>145</v>
      </c>
      <c r="H153" s="185">
        <v>1</v>
      </c>
      <c r="I153" s="186"/>
      <c r="J153" s="187">
        <f t="shared" si="0"/>
        <v>0</v>
      </c>
      <c r="K153" s="188"/>
      <c r="L153" s="189"/>
      <c r="M153" s="190" t="s">
        <v>1</v>
      </c>
      <c r="N153" s="191" t="s">
        <v>39</v>
      </c>
      <c r="O153" s="54"/>
      <c r="P153" s="168">
        <f t="shared" si="1"/>
        <v>0</v>
      </c>
      <c r="Q153" s="168">
        <v>2.7E-4</v>
      </c>
      <c r="R153" s="168">
        <f t="shared" si="2"/>
        <v>2.7E-4</v>
      </c>
      <c r="S153" s="168">
        <v>0</v>
      </c>
      <c r="T153" s="169">
        <f t="shared" si="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70" t="s">
        <v>185</v>
      </c>
      <c r="AT153" s="170" t="s">
        <v>182</v>
      </c>
      <c r="AU153" s="170" t="s">
        <v>147</v>
      </c>
      <c r="AY153" s="15" t="s">
        <v>139</v>
      </c>
      <c r="BE153" s="171">
        <f t="shared" si="4"/>
        <v>0</v>
      </c>
      <c r="BF153" s="171">
        <f t="shared" si="5"/>
        <v>0</v>
      </c>
      <c r="BG153" s="171">
        <f t="shared" si="6"/>
        <v>0</v>
      </c>
      <c r="BH153" s="171">
        <f t="shared" si="7"/>
        <v>0</v>
      </c>
      <c r="BI153" s="171">
        <f t="shared" si="8"/>
        <v>0</v>
      </c>
      <c r="BJ153" s="15" t="s">
        <v>147</v>
      </c>
      <c r="BK153" s="171">
        <f t="shared" si="9"/>
        <v>0</v>
      </c>
      <c r="BL153" s="15" t="s">
        <v>179</v>
      </c>
      <c r="BM153" s="170" t="s">
        <v>553</v>
      </c>
    </row>
    <row r="154" spans="1:65" s="2" customFormat="1" ht="16.5" customHeight="1">
      <c r="A154" s="28"/>
      <c r="B154" s="157"/>
      <c r="C154" s="158" t="s">
        <v>179</v>
      </c>
      <c r="D154" s="158" t="s">
        <v>142</v>
      </c>
      <c r="E154" s="159" t="s">
        <v>211</v>
      </c>
      <c r="F154" s="160" t="s">
        <v>212</v>
      </c>
      <c r="G154" s="161" t="s">
        <v>213</v>
      </c>
      <c r="H154" s="192"/>
      <c r="I154" s="163"/>
      <c r="J154" s="164">
        <f t="shared" si="0"/>
        <v>0</v>
      </c>
      <c r="K154" s="165"/>
      <c r="L154" s="29"/>
      <c r="M154" s="166" t="s">
        <v>1</v>
      </c>
      <c r="N154" s="167" t="s">
        <v>39</v>
      </c>
      <c r="O154" s="54"/>
      <c r="P154" s="168">
        <f t="shared" si="1"/>
        <v>0</v>
      </c>
      <c r="Q154" s="168">
        <v>0</v>
      </c>
      <c r="R154" s="168">
        <f t="shared" si="2"/>
        <v>0</v>
      </c>
      <c r="S154" s="168">
        <v>0</v>
      </c>
      <c r="T154" s="169">
        <f t="shared" si="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70" t="s">
        <v>179</v>
      </c>
      <c r="AT154" s="170" t="s">
        <v>142</v>
      </c>
      <c r="AU154" s="170" t="s">
        <v>147</v>
      </c>
      <c r="AY154" s="15" t="s">
        <v>139</v>
      </c>
      <c r="BE154" s="171">
        <f t="shared" si="4"/>
        <v>0</v>
      </c>
      <c r="BF154" s="171">
        <f t="shared" si="5"/>
        <v>0</v>
      </c>
      <c r="BG154" s="171">
        <f t="shared" si="6"/>
        <v>0</v>
      </c>
      <c r="BH154" s="171">
        <f t="shared" si="7"/>
        <v>0</v>
      </c>
      <c r="BI154" s="171">
        <f t="shared" si="8"/>
        <v>0</v>
      </c>
      <c r="BJ154" s="15" t="s">
        <v>147</v>
      </c>
      <c r="BK154" s="171">
        <f t="shared" si="9"/>
        <v>0</v>
      </c>
      <c r="BL154" s="15" t="s">
        <v>179</v>
      </c>
      <c r="BM154" s="170" t="s">
        <v>554</v>
      </c>
    </row>
    <row r="155" spans="1:65" s="12" customFormat="1" ht="22.9" customHeight="1">
      <c r="B155" s="144"/>
      <c r="D155" s="145" t="s">
        <v>72</v>
      </c>
      <c r="E155" s="155" t="s">
        <v>215</v>
      </c>
      <c r="F155" s="155" t="s">
        <v>216</v>
      </c>
      <c r="I155" s="147"/>
      <c r="J155" s="156">
        <f>BK155</f>
        <v>0</v>
      </c>
      <c r="L155" s="144"/>
      <c r="M155" s="149"/>
      <c r="N155" s="150"/>
      <c r="O155" s="150"/>
      <c r="P155" s="151">
        <f>SUM(P156:P178)</f>
        <v>0</v>
      </c>
      <c r="Q155" s="150"/>
      <c r="R155" s="151">
        <f>SUM(R156:R178)</f>
        <v>3.2370000000000003E-2</v>
      </c>
      <c r="S155" s="150"/>
      <c r="T155" s="152">
        <f>SUM(T156:T178)</f>
        <v>0</v>
      </c>
      <c r="AR155" s="145" t="s">
        <v>147</v>
      </c>
      <c r="AT155" s="153" t="s">
        <v>72</v>
      </c>
      <c r="AU155" s="153" t="s">
        <v>81</v>
      </c>
      <c r="AY155" s="145" t="s">
        <v>139</v>
      </c>
      <c r="BK155" s="154">
        <f>SUM(BK156:BK178)</f>
        <v>0</v>
      </c>
    </row>
    <row r="156" spans="1:65" s="2" customFormat="1" ht="16.5" customHeight="1">
      <c r="A156" s="28"/>
      <c r="B156" s="157"/>
      <c r="C156" s="158" t="s">
        <v>224</v>
      </c>
      <c r="D156" s="158" t="s">
        <v>142</v>
      </c>
      <c r="E156" s="159" t="s">
        <v>218</v>
      </c>
      <c r="F156" s="160" t="s">
        <v>219</v>
      </c>
      <c r="G156" s="161" t="s">
        <v>145</v>
      </c>
      <c r="H156" s="162">
        <v>7</v>
      </c>
      <c r="I156" s="163"/>
      <c r="J156" s="164">
        <f t="shared" ref="J156:J178" si="10">ROUND(I156*H156,2)</f>
        <v>0</v>
      </c>
      <c r="K156" s="165"/>
      <c r="L156" s="29"/>
      <c r="M156" s="166" t="s">
        <v>1</v>
      </c>
      <c r="N156" s="167" t="s">
        <v>39</v>
      </c>
      <c r="O156" s="54"/>
      <c r="P156" s="168">
        <f t="shared" ref="P156:P178" si="11">O156*H156</f>
        <v>0</v>
      </c>
      <c r="Q156" s="168">
        <v>0</v>
      </c>
      <c r="R156" s="168">
        <f t="shared" ref="R156:R178" si="12">Q156*H156</f>
        <v>0</v>
      </c>
      <c r="S156" s="168">
        <v>0</v>
      </c>
      <c r="T156" s="169">
        <f t="shared" ref="T156:T178" si="13"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70" t="s">
        <v>179</v>
      </c>
      <c r="AT156" s="170" t="s">
        <v>142</v>
      </c>
      <c r="AU156" s="170" t="s">
        <v>147</v>
      </c>
      <c r="AY156" s="15" t="s">
        <v>139</v>
      </c>
      <c r="BE156" s="171">
        <f t="shared" ref="BE156:BE178" si="14">IF(N156="základná",J156,0)</f>
        <v>0</v>
      </c>
      <c r="BF156" s="171">
        <f t="shared" ref="BF156:BF178" si="15">IF(N156="znížená",J156,0)</f>
        <v>0</v>
      </c>
      <c r="BG156" s="171">
        <f t="shared" ref="BG156:BG178" si="16">IF(N156="zákl. prenesená",J156,0)</f>
        <v>0</v>
      </c>
      <c r="BH156" s="171">
        <f t="shared" ref="BH156:BH178" si="17">IF(N156="zníž. prenesená",J156,0)</f>
        <v>0</v>
      </c>
      <c r="BI156" s="171">
        <f t="shared" ref="BI156:BI178" si="18">IF(N156="nulová",J156,0)</f>
        <v>0</v>
      </c>
      <c r="BJ156" s="15" t="s">
        <v>147</v>
      </c>
      <c r="BK156" s="171">
        <f t="shared" ref="BK156:BK178" si="19">ROUND(I156*H156,2)</f>
        <v>0</v>
      </c>
      <c r="BL156" s="15" t="s">
        <v>179</v>
      </c>
      <c r="BM156" s="170" t="s">
        <v>220</v>
      </c>
    </row>
    <row r="157" spans="1:65" s="2" customFormat="1" ht="16.5" customHeight="1">
      <c r="A157" s="28"/>
      <c r="B157" s="157"/>
      <c r="C157" s="181" t="s">
        <v>228</v>
      </c>
      <c r="D157" s="181" t="s">
        <v>182</v>
      </c>
      <c r="E157" s="182" t="s">
        <v>221</v>
      </c>
      <c r="F157" s="183" t="s">
        <v>555</v>
      </c>
      <c r="G157" s="184" t="s">
        <v>145</v>
      </c>
      <c r="H157" s="185">
        <v>1</v>
      </c>
      <c r="I157" s="186"/>
      <c r="J157" s="187">
        <f t="shared" si="10"/>
        <v>0</v>
      </c>
      <c r="K157" s="188"/>
      <c r="L157" s="189"/>
      <c r="M157" s="190" t="s">
        <v>1</v>
      </c>
      <c r="N157" s="191" t="s">
        <v>39</v>
      </c>
      <c r="O157" s="54"/>
      <c r="P157" s="168">
        <f t="shared" si="11"/>
        <v>0</v>
      </c>
      <c r="Q157" s="168">
        <v>0</v>
      </c>
      <c r="R157" s="168">
        <f t="shared" si="12"/>
        <v>0</v>
      </c>
      <c r="S157" s="168">
        <v>0</v>
      </c>
      <c r="T157" s="169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70" t="s">
        <v>185</v>
      </c>
      <c r="AT157" s="170" t="s">
        <v>182</v>
      </c>
      <c r="AU157" s="170" t="s">
        <v>147</v>
      </c>
      <c r="AY157" s="15" t="s">
        <v>139</v>
      </c>
      <c r="BE157" s="171">
        <f t="shared" si="14"/>
        <v>0</v>
      </c>
      <c r="BF157" s="171">
        <f t="shared" si="15"/>
        <v>0</v>
      </c>
      <c r="BG157" s="171">
        <f t="shared" si="16"/>
        <v>0</v>
      </c>
      <c r="BH157" s="171">
        <f t="shared" si="17"/>
        <v>0</v>
      </c>
      <c r="BI157" s="171">
        <f t="shared" si="18"/>
        <v>0</v>
      </c>
      <c r="BJ157" s="15" t="s">
        <v>147</v>
      </c>
      <c r="BK157" s="171">
        <f t="shared" si="19"/>
        <v>0</v>
      </c>
      <c r="BL157" s="15" t="s">
        <v>179</v>
      </c>
      <c r="BM157" s="170" t="s">
        <v>223</v>
      </c>
    </row>
    <row r="158" spans="1:65" s="2" customFormat="1" ht="16.5" customHeight="1">
      <c r="A158" s="28"/>
      <c r="B158" s="157"/>
      <c r="C158" s="181" t="s">
        <v>232</v>
      </c>
      <c r="D158" s="181" t="s">
        <v>182</v>
      </c>
      <c r="E158" s="182" t="s">
        <v>225</v>
      </c>
      <c r="F158" s="183" t="s">
        <v>556</v>
      </c>
      <c r="G158" s="184" t="s">
        <v>145</v>
      </c>
      <c r="H158" s="185">
        <v>2</v>
      </c>
      <c r="I158" s="186"/>
      <c r="J158" s="187">
        <f t="shared" si="10"/>
        <v>0</v>
      </c>
      <c r="K158" s="188"/>
      <c r="L158" s="189"/>
      <c r="M158" s="190" t="s">
        <v>1</v>
      </c>
      <c r="N158" s="191" t="s">
        <v>39</v>
      </c>
      <c r="O158" s="54"/>
      <c r="P158" s="168">
        <f t="shared" si="11"/>
        <v>0</v>
      </c>
      <c r="Q158" s="168">
        <v>0</v>
      </c>
      <c r="R158" s="168">
        <f t="shared" si="12"/>
        <v>0</v>
      </c>
      <c r="S158" s="168">
        <v>0</v>
      </c>
      <c r="T158" s="169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70" t="s">
        <v>185</v>
      </c>
      <c r="AT158" s="170" t="s">
        <v>182</v>
      </c>
      <c r="AU158" s="170" t="s">
        <v>147</v>
      </c>
      <c r="AY158" s="15" t="s">
        <v>139</v>
      </c>
      <c r="BE158" s="171">
        <f t="shared" si="14"/>
        <v>0</v>
      </c>
      <c r="BF158" s="171">
        <f t="shared" si="15"/>
        <v>0</v>
      </c>
      <c r="BG158" s="171">
        <f t="shared" si="16"/>
        <v>0</v>
      </c>
      <c r="BH158" s="171">
        <f t="shared" si="17"/>
        <v>0</v>
      </c>
      <c r="BI158" s="171">
        <f t="shared" si="18"/>
        <v>0</v>
      </c>
      <c r="BJ158" s="15" t="s">
        <v>147</v>
      </c>
      <c r="BK158" s="171">
        <f t="shared" si="19"/>
        <v>0</v>
      </c>
      <c r="BL158" s="15" t="s">
        <v>179</v>
      </c>
      <c r="BM158" s="170" t="s">
        <v>227</v>
      </c>
    </row>
    <row r="159" spans="1:65" s="2" customFormat="1" ht="16.5" customHeight="1">
      <c r="A159" s="28"/>
      <c r="B159" s="157"/>
      <c r="C159" s="181" t="s">
        <v>7</v>
      </c>
      <c r="D159" s="181" t="s">
        <v>182</v>
      </c>
      <c r="E159" s="182" t="s">
        <v>557</v>
      </c>
      <c r="F159" s="183" t="s">
        <v>558</v>
      </c>
      <c r="G159" s="184" t="s">
        <v>145</v>
      </c>
      <c r="H159" s="185">
        <v>4</v>
      </c>
      <c r="I159" s="186"/>
      <c r="J159" s="187">
        <f t="shared" si="10"/>
        <v>0</v>
      </c>
      <c r="K159" s="188"/>
      <c r="L159" s="189"/>
      <c r="M159" s="190" t="s">
        <v>1</v>
      </c>
      <c r="N159" s="191" t="s">
        <v>39</v>
      </c>
      <c r="O159" s="54"/>
      <c r="P159" s="168">
        <f t="shared" si="11"/>
        <v>0</v>
      </c>
      <c r="Q159" s="168">
        <v>0</v>
      </c>
      <c r="R159" s="168">
        <f t="shared" si="12"/>
        <v>0</v>
      </c>
      <c r="S159" s="168">
        <v>0</v>
      </c>
      <c r="T159" s="169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70" t="s">
        <v>185</v>
      </c>
      <c r="AT159" s="170" t="s">
        <v>182</v>
      </c>
      <c r="AU159" s="170" t="s">
        <v>147</v>
      </c>
      <c r="AY159" s="15" t="s">
        <v>139</v>
      </c>
      <c r="BE159" s="171">
        <f t="shared" si="14"/>
        <v>0</v>
      </c>
      <c r="BF159" s="171">
        <f t="shared" si="15"/>
        <v>0</v>
      </c>
      <c r="BG159" s="171">
        <f t="shared" si="16"/>
        <v>0</v>
      </c>
      <c r="BH159" s="171">
        <f t="shared" si="17"/>
        <v>0</v>
      </c>
      <c r="BI159" s="171">
        <f t="shared" si="18"/>
        <v>0</v>
      </c>
      <c r="BJ159" s="15" t="s">
        <v>147</v>
      </c>
      <c r="BK159" s="171">
        <f t="shared" si="19"/>
        <v>0</v>
      </c>
      <c r="BL159" s="15" t="s">
        <v>179</v>
      </c>
      <c r="BM159" s="170" t="s">
        <v>231</v>
      </c>
    </row>
    <row r="160" spans="1:65" s="2" customFormat="1" ht="16.5" customHeight="1">
      <c r="A160" s="28"/>
      <c r="B160" s="157"/>
      <c r="C160" s="181" t="s">
        <v>239</v>
      </c>
      <c r="D160" s="181" t="s">
        <v>182</v>
      </c>
      <c r="E160" s="182" t="s">
        <v>233</v>
      </c>
      <c r="F160" s="183" t="s">
        <v>234</v>
      </c>
      <c r="G160" s="184" t="s">
        <v>145</v>
      </c>
      <c r="H160" s="185">
        <v>7</v>
      </c>
      <c r="I160" s="186"/>
      <c r="J160" s="187">
        <f t="shared" si="10"/>
        <v>0</v>
      </c>
      <c r="K160" s="188"/>
      <c r="L160" s="189"/>
      <c r="M160" s="190" t="s">
        <v>1</v>
      </c>
      <c r="N160" s="191" t="s">
        <v>39</v>
      </c>
      <c r="O160" s="54"/>
      <c r="P160" s="168">
        <f t="shared" si="11"/>
        <v>0</v>
      </c>
      <c r="Q160" s="168">
        <v>0</v>
      </c>
      <c r="R160" s="168">
        <f t="shared" si="12"/>
        <v>0</v>
      </c>
      <c r="S160" s="168">
        <v>0</v>
      </c>
      <c r="T160" s="169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70" t="s">
        <v>185</v>
      </c>
      <c r="AT160" s="170" t="s">
        <v>182</v>
      </c>
      <c r="AU160" s="170" t="s">
        <v>147</v>
      </c>
      <c r="AY160" s="15" t="s">
        <v>139</v>
      </c>
      <c r="BE160" s="171">
        <f t="shared" si="14"/>
        <v>0</v>
      </c>
      <c r="BF160" s="171">
        <f t="shared" si="15"/>
        <v>0</v>
      </c>
      <c r="BG160" s="171">
        <f t="shared" si="16"/>
        <v>0</v>
      </c>
      <c r="BH160" s="171">
        <f t="shared" si="17"/>
        <v>0</v>
      </c>
      <c r="BI160" s="171">
        <f t="shared" si="18"/>
        <v>0</v>
      </c>
      <c r="BJ160" s="15" t="s">
        <v>147</v>
      </c>
      <c r="BK160" s="171">
        <f t="shared" si="19"/>
        <v>0</v>
      </c>
      <c r="BL160" s="15" t="s">
        <v>179</v>
      </c>
      <c r="BM160" s="170" t="s">
        <v>559</v>
      </c>
    </row>
    <row r="161" spans="1:65" s="2" customFormat="1" ht="16.5" customHeight="1">
      <c r="A161" s="28"/>
      <c r="B161" s="157"/>
      <c r="C161" s="181" t="s">
        <v>243</v>
      </c>
      <c r="D161" s="181" t="s">
        <v>182</v>
      </c>
      <c r="E161" s="182" t="s">
        <v>236</v>
      </c>
      <c r="F161" s="183" t="s">
        <v>237</v>
      </c>
      <c r="G161" s="184" t="s">
        <v>145</v>
      </c>
      <c r="H161" s="185">
        <v>2</v>
      </c>
      <c r="I161" s="186"/>
      <c r="J161" s="187">
        <f t="shared" si="10"/>
        <v>0</v>
      </c>
      <c r="K161" s="188"/>
      <c r="L161" s="189"/>
      <c r="M161" s="190" t="s">
        <v>1</v>
      </c>
      <c r="N161" s="191" t="s">
        <v>39</v>
      </c>
      <c r="O161" s="54"/>
      <c r="P161" s="168">
        <f t="shared" si="11"/>
        <v>0</v>
      </c>
      <c r="Q161" s="168">
        <v>0</v>
      </c>
      <c r="R161" s="168">
        <f t="shared" si="12"/>
        <v>0</v>
      </c>
      <c r="S161" s="168">
        <v>0</v>
      </c>
      <c r="T161" s="169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70" t="s">
        <v>185</v>
      </c>
      <c r="AT161" s="170" t="s">
        <v>182</v>
      </c>
      <c r="AU161" s="170" t="s">
        <v>147</v>
      </c>
      <c r="AY161" s="15" t="s">
        <v>139</v>
      </c>
      <c r="BE161" s="171">
        <f t="shared" si="14"/>
        <v>0</v>
      </c>
      <c r="BF161" s="171">
        <f t="shared" si="15"/>
        <v>0</v>
      </c>
      <c r="BG161" s="171">
        <f t="shared" si="16"/>
        <v>0</v>
      </c>
      <c r="BH161" s="171">
        <f t="shared" si="17"/>
        <v>0</v>
      </c>
      <c r="BI161" s="171">
        <f t="shared" si="18"/>
        <v>0</v>
      </c>
      <c r="BJ161" s="15" t="s">
        <v>147</v>
      </c>
      <c r="BK161" s="171">
        <f t="shared" si="19"/>
        <v>0</v>
      </c>
      <c r="BL161" s="15" t="s">
        <v>179</v>
      </c>
      <c r="BM161" s="170" t="s">
        <v>560</v>
      </c>
    </row>
    <row r="162" spans="1:65" s="2" customFormat="1" ht="16.5" customHeight="1">
      <c r="A162" s="28"/>
      <c r="B162" s="157"/>
      <c r="C162" s="158" t="s">
        <v>247</v>
      </c>
      <c r="D162" s="158" t="s">
        <v>142</v>
      </c>
      <c r="E162" s="159" t="s">
        <v>240</v>
      </c>
      <c r="F162" s="160" t="s">
        <v>241</v>
      </c>
      <c r="G162" s="161" t="s">
        <v>145</v>
      </c>
      <c r="H162" s="162">
        <v>1</v>
      </c>
      <c r="I162" s="163"/>
      <c r="J162" s="164">
        <f t="shared" si="10"/>
        <v>0</v>
      </c>
      <c r="K162" s="165"/>
      <c r="L162" s="29"/>
      <c r="M162" s="166" t="s">
        <v>1</v>
      </c>
      <c r="N162" s="167" t="s">
        <v>39</v>
      </c>
      <c r="O162" s="54"/>
      <c r="P162" s="168">
        <f t="shared" si="11"/>
        <v>0</v>
      </c>
      <c r="Q162" s="168">
        <v>0</v>
      </c>
      <c r="R162" s="168">
        <f t="shared" si="12"/>
        <v>0</v>
      </c>
      <c r="S162" s="168">
        <v>0</v>
      </c>
      <c r="T162" s="169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70" t="s">
        <v>179</v>
      </c>
      <c r="AT162" s="170" t="s">
        <v>142</v>
      </c>
      <c r="AU162" s="170" t="s">
        <v>147</v>
      </c>
      <c r="AY162" s="15" t="s">
        <v>139</v>
      </c>
      <c r="BE162" s="171">
        <f t="shared" si="14"/>
        <v>0</v>
      </c>
      <c r="BF162" s="171">
        <f t="shared" si="15"/>
        <v>0</v>
      </c>
      <c r="BG162" s="171">
        <f t="shared" si="16"/>
        <v>0</v>
      </c>
      <c r="BH162" s="171">
        <f t="shared" si="17"/>
        <v>0</v>
      </c>
      <c r="BI162" s="171">
        <f t="shared" si="18"/>
        <v>0</v>
      </c>
      <c r="BJ162" s="15" t="s">
        <v>147</v>
      </c>
      <c r="BK162" s="171">
        <f t="shared" si="19"/>
        <v>0</v>
      </c>
      <c r="BL162" s="15" t="s">
        <v>179</v>
      </c>
      <c r="BM162" s="170" t="s">
        <v>561</v>
      </c>
    </row>
    <row r="163" spans="1:65" s="2" customFormat="1" ht="24" customHeight="1">
      <c r="A163" s="28"/>
      <c r="B163" s="157"/>
      <c r="C163" s="181" t="s">
        <v>251</v>
      </c>
      <c r="D163" s="181" t="s">
        <v>182</v>
      </c>
      <c r="E163" s="182" t="s">
        <v>462</v>
      </c>
      <c r="F163" s="183" t="s">
        <v>754</v>
      </c>
      <c r="G163" s="184" t="s">
        <v>145</v>
      </c>
      <c r="H163" s="185">
        <v>1</v>
      </c>
      <c r="I163" s="186"/>
      <c r="J163" s="187">
        <f t="shared" si="10"/>
        <v>0</v>
      </c>
      <c r="K163" s="188"/>
      <c r="L163" s="189"/>
      <c r="M163" s="190" t="s">
        <v>1</v>
      </c>
      <c r="N163" s="191" t="s">
        <v>39</v>
      </c>
      <c r="O163" s="54"/>
      <c r="P163" s="168">
        <f t="shared" si="11"/>
        <v>0</v>
      </c>
      <c r="Q163" s="168">
        <v>0</v>
      </c>
      <c r="R163" s="168">
        <f t="shared" si="12"/>
        <v>0</v>
      </c>
      <c r="S163" s="168">
        <v>0</v>
      </c>
      <c r="T163" s="169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70" t="s">
        <v>185</v>
      </c>
      <c r="AT163" s="170" t="s">
        <v>182</v>
      </c>
      <c r="AU163" s="170" t="s">
        <v>147</v>
      </c>
      <c r="AY163" s="15" t="s">
        <v>139</v>
      </c>
      <c r="BE163" s="171">
        <f t="shared" si="14"/>
        <v>0</v>
      </c>
      <c r="BF163" s="171">
        <f t="shared" si="15"/>
        <v>0</v>
      </c>
      <c r="BG163" s="171">
        <f t="shared" si="16"/>
        <v>0</v>
      </c>
      <c r="BH163" s="171">
        <f t="shared" si="17"/>
        <v>0</v>
      </c>
      <c r="BI163" s="171">
        <f t="shared" si="18"/>
        <v>0</v>
      </c>
      <c r="BJ163" s="15" t="s">
        <v>147</v>
      </c>
      <c r="BK163" s="171">
        <f t="shared" si="19"/>
        <v>0</v>
      </c>
      <c r="BL163" s="15" t="s">
        <v>179</v>
      </c>
      <c r="BM163" s="170" t="s">
        <v>562</v>
      </c>
    </row>
    <row r="164" spans="1:65" s="2" customFormat="1" ht="16.5" customHeight="1">
      <c r="A164" s="28"/>
      <c r="B164" s="157"/>
      <c r="C164" s="158" t="s">
        <v>255</v>
      </c>
      <c r="D164" s="158" t="s">
        <v>142</v>
      </c>
      <c r="E164" s="159" t="s">
        <v>248</v>
      </c>
      <c r="F164" s="160" t="s">
        <v>249</v>
      </c>
      <c r="G164" s="161" t="s">
        <v>178</v>
      </c>
      <c r="H164" s="162">
        <v>35</v>
      </c>
      <c r="I164" s="163"/>
      <c r="J164" s="164">
        <f t="shared" si="10"/>
        <v>0</v>
      </c>
      <c r="K164" s="165"/>
      <c r="L164" s="29"/>
      <c r="M164" s="166" t="s">
        <v>1</v>
      </c>
      <c r="N164" s="167" t="s">
        <v>39</v>
      </c>
      <c r="O164" s="54"/>
      <c r="P164" s="168">
        <f t="shared" si="11"/>
        <v>0</v>
      </c>
      <c r="Q164" s="168">
        <v>0</v>
      </c>
      <c r="R164" s="168">
        <f t="shared" si="12"/>
        <v>0</v>
      </c>
      <c r="S164" s="168">
        <v>0</v>
      </c>
      <c r="T164" s="169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70" t="s">
        <v>179</v>
      </c>
      <c r="AT164" s="170" t="s">
        <v>142</v>
      </c>
      <c r="AU164" s="170" t="s">
        <v>147</v>
      </c>
      <c r="AY164" s="15" t="s">
        <v>139</v>
      </c>
      <c r="BE164" s="171">
        <f t="shared" si="14"/>
        <v>0</v>
      </c>
      <c r="BF164" s="171">
        <f t="shared" si="15"/>
        <v>0</v>
      </c>
      <c r="BG164" s="171">
        <f t="shared" si="16"/>
        <v>0</v>
      </c>
      <c r="BH164" s="171">
        <f t="shared" si="17"/>
        <v>0</v>
      </c>
      <c r="BI164" s="171">
        <f t="shared" si="18"/>
        <v>0</v>
      </c>
      <c r="BJ164" s="15" t="s">
        <v>147</v>
      </c>
      <c r="BK164" s="171">
        <f t="shared" si="19"/>
        <v>0</v>
      </c>
      <c r="BL164" s="15" t="s">
        <v>179</v>
      </c>
      <c r="BM164" s="170" t="s">
        <v>250</v>
      </c>
    </row>
    <row r="165" spans="1:65" s="2" customFormat="1" ht="16.5" customHeight="1">
      <c r="A165" s="28"/>
      <c r="B165" s="157"/>
      <c r="C165" s="181" t="s">
        <v>259</v>
      </c>
      <c r="D165" s="181" t="s">
        <v>182</v>
      </c>
      <c r="E165" s="182" t="s">
        <v>252</v>
      </c>
      <c r="F165" s="183" t="s">
        <v>563</v>
      </c>
      <c r="G165" s="184" t="s">
        <v>178</v>
      </c>
      <c r="H165" s="185">
        <v>35</v>
      </c>
      <c r="I165" s="186"/>
      <c r="J165" s="187">
        <f t="shared" si="10"/>
        <v>0</v>
      </c>
      <c r="K165" s="188"/>
      <c r="L165" s="189"/>
      <c r="M165" s="190" t="s">
        <v>1</v>
      </c>
      <c r="N165" s="191" t="s">
        <v>39</v>
      </c>
      <c r="O165" s="54"/>
      <c r="P165" s="168">
        <f t="shared" si="11"/>
        <v>0</v>
      </c>
      <c r="Q165" s="168">
        <v>1.3999999999999999E-4</v>
      </c>
      <c r="R165" s="168">
        <f t="shared" si="12"/>
        <v>4.8999999999999998E-3</v>
      </c>
      <c r="S165" s="168">
        <v>0</v>
      </c>
      <c r="T165" s="169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70" t="s">
        <v>185</v>
      </c>
      <c r="AT165" s="170" t="s">
        <v>182</v>
      </c>
      <c r="AU165" s="170" t="s">
        <v>147</v>
      </c>
      <c r="AY165" s="15" t="s">
        <v>139</v>
      </c>
      <c r="BE165" s="171">
        <f t="shared" si="14"/>
        <v>0</v>
      </c>
      <c r="BF165" s="171">
        <f t="shared" si="15"/>
        <v>0</v>
      </c>
      <c r="BG165" s="171">
        <f t="shared" si="16"/>
        <v>0</v>
      </c>
      <c r="BH165" s="171">
        <f t="shared" si="17"/>
        <v>0</v>
      </c>
      <c r="BI165" s="171">
        <f t="shared" si="18"/>
        <v>0</v>
      </c>
      <c r="BJ165" s="15" t="s">
        <v>147</v>
      </c>
      <c r="BK165" s="171">
        <f t="shared" si="19"/>
        <v>0</v>
      </c>
      <c r="BL165" s="15" t="s">
        <v>179</v>
      </c>
      <c r="BM165" s="170" t="s">
        <v>254</v>
      </c>
    </row>
    <row r="166" spans="1:65" s="2" customFormat="1" ht="16.5" customHeight="1">
      <c r="A166" s="28"/>
      <c r="B166" s="157"/>
      <c r="C166" s="158" t="s">
        <v>263</v>
      </c>
      <c r="D166" s="158" t="s">
        <v>142</v>
      </c>
      <c r="E166" s="159" t="s">
        <v>256</v>
      </c>
      <c r="F166" s="160" t="s">
        <v>257</v>
      </c>
      <c r="G166" s="161" t="s">
        <v>178</v>
      </c>
      <c r="H166" s="162">
        <v>15</v>
      </c>
      <c r="I166" s="163"/>
      <c r="J166" s="164">
        <f t="shared" si="10"/>
        <v>0</v>
      </c>
      <c r="K166" s="165"/>
      <c r="L166" s="29"/>
      <c r="M166" s="166" t="s">
        <v>1</v>
      </c>
      <c r="N166" s="167" t="s">
        <v>39</v>
      </c>
      <c r="O166" s="54"/>
      <c r="P166" s="168">
        <f t="shared" si="11"/>
        <v>0</v>
      </c>
      <c r="Q166" s="168">
        <v>0</v>
      </c>
      <c r="R166" s="168">
        <f t="shared" si="12"/>
        <v>0</v>
      </c>
      <c r="S166" s="168">
        <v>0</v>
      </c>
      <c r="T166" s="169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70" t="s">
        <v>179</v>
      </c>
      <c r="AT166" s="170" t="s">
        <v>142</v>
      </c>
      <c r="AU166" s="170" t="s">
        <v>147</v>
      </c>
      <c r="AY166" s="15" t="s">
        <v>139</v>
      </c>
      <c r="BE166" s="171">
        <f t="shared" si="14"/>
        <v>0</v>
      </c>
      <c r="BF166" s="171">
        <f t="shared" si="15"/>
        <v>0</v>
      </c>
      <c r="BG166" s="171">
        <f t="shared" si="16"/>
        <v>0</v>
      </c>
      <c r="BH166" s="171">
        <f t="shared" si="17"/>
        <v>0</v>
      </c>
      <c r="BI166" s="171">
        <f t="shared" si="18"/>
        <v>0</v>
      </c>
      <c r="BJ166" s="15" t="s">
        <v>147</v>
      </c>
      <c r="BK166" s="171">
        <f t="shared" si="19"/>
        <v>0</v>
      </c>
      <c r="BL166" s="15" t="s">
        <v>179</v>
      </c>
      <c r="BM166" s="170" t="s">
        <v>564</v>
      </c>
    </row>
    <row r="167" spans="1:65" s="2" customFormat="1" ht="16.5" customHeight="1">
      <c r="A167" s="28"/>
      <c r="B167" s="157"/>
      <c r="C167" s="181" t="s">
        <v>267</v>
      </c>
      <c r="D167" s="181" t="s">
        <v>182</v>
      </c>
      <c r="E167" s="182" t="s">
        <v>260</v>
      </c>
      <c r="F167" s="183" t="s">
        <v>261</v>
      </c>
      <c r="G167" s="184" t="s">
        <v>178</v>
      </c>
      <c r="H167" s="185">
        <v>15</v>
      </c>
      <c r="I167" s="186"/>
      <c r="J167" s="187">
        <f t="shared" si="10"/>
        <v>0</v>
      </c>
      <c r="K167" s="188"/>
      <c r="L167" s="189"/>
      <c r="M167" s="190" t="s">
        <v>1</v>
      </c>
      <c r="N167" s="191" t="s">
        <v>39</v>
      </c>
      <c r="O167" s="54"/>
      <c r="P167" s="168">
        <f t="shared" si="11"/>
        <v>0</v>
      </c>
      <c r="Q167" s="168">
        <v>2.5000000000000001E-4</v>
      </c>
      <c r="R167" s="168">
        <f t="shared" si="12"/>
        <v>3.7499999999999999E-3</v>
      </c>
      <c r="S167" s="168">
        <v>0</v>
      </c>
      <c r="T167" s="169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70" t="s">
        <v>185</v>
      </c>
      <c r="AT167" s="170" t="s">
        <v>182</v>
      </c>
      <c r="AU167" s="170" t="s">
        <v>147</v>
      </c>
      <c r="AY167" s="15" t="s">
        <v>139</v>
      </c>
      <c r="BE167" s="171">
        <f t="shared" si="14"/>
        <v>0</v>
      </c>
      <c r="BF167" s="171">
        <f t="shared" si="15"/>
        <v>0</v>
      </c>
      <c r="BG167" s="171">
        <f t="shared" si="16"/>
        <v>0</v>
      </c>
      <c r="BH167" s="171">
        <f t="shared" si="17"/>
        <v>0</v>
      </c>
      <c r="BI167" s="171">
        <f t="shared" si="18"/>
        <v>0</v>
      </c>
      <c r="BJ167" s="15" t="s">
        <v>147</v>
      </c>
      <c r="BK167" s="171">
        <f t="shared" si="19"/>
        <v>0</v>
      </c>
      <c r="BL167" s="15" t="s">
        <v>179</v>
      </c>
      <c r="BM167" s="170" t="s">
        <v>565</v>
      </c>
    </row>
    <row r="168" spans="1:65" s="2" customFormat="1" ht="16.5" customHeight="1">
      <c r="A168" s="28"/>
      <c r="B168" s="157"/>
      <c r="C168" s="158" t="s">
        <v>271</v>
      </c>
      <c r="D168" s="158" t="s">
        <v>142</v>
      </c>
      <c r="E168" s="159" t="s">
        <v>264</v>
      </c>
      <c r="F168" s="160" t="s">
        <v>265</v>
      </c>
      <c r="G168" s="161" t="s">
        <v>178</v>
      </c>
      <c r="H168" s="162">
        <v>38</v>
      </c>
      <c r="I168" s="163"/>
      <c r="J168" s="164">
        <f t="shared" si="10"/>
        <v>0</v>
      </c>
      <c r="K168" s="165"/>
      <c r="L168" s="29"/>
      <c r="M168" s="166" t="s">
        <v>1</v>
      </c>
      <c r="N168" s="167" t="s">
        <v>39</v>
      </c>
      <c r="O168" s="54"/>
      <c r="P168" s="168">
        <f t="shared" si="11"/>
        <v>0</v>
      </c>
      <c r="Q168" s="168">
        <v>0</v>
      </c>
      <c r="R168" s="168">
        <f t="shared" si="12"/>
        <v>0</v>
      </c>
      <c r="S168" s="168">
        <v>0</v>
      </c>
      <c r="T168" s="169">
        <f t="shared" si="1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70" t="s">
        <v>179</v>
      </c>
      <c r="AT168" s="170" t="s">
        <v>142</v>
      </c>
      <c r="AU168" s="170" t="s">
        <v>147</v>
      </c>
      <c r="AY168" s="15" t="s">
        <v>139</v>
      </c>
      <c r="BE168" s="171">
        <f t="shared" si="14"/>
        <v>0</v>
      </c>
      <c r="BF168" s="171">
        <f t="shared" si="15"/>
        <v>0</v>
      </c>
      <c r="BG168" s="171">
        <f t="shared" si="16"/>
        <v>0</v>
      </c>
      <c r="BH168" s="171">
        <f t="shared" si="17"/>
        <v>0</v>
      </c>
      <c r="BI168" s="171">
        <f t="shared" si="18"/>
        <v>0</v>
      </c>
      <c r="BJ168" s="15" t="s">
        <v>147</v>
      </c>
      <c r="BK168" s="171">
        <f t="shared" si="19"/>
        <v>0</v>
      </c>
      <c r="BL168" s="15" t="s">
        <v>179</v>
      </c>
      <c r="BM168" s="170" t="s">
        <v>566</v>
      </c>
    </row>
    <row r="169" spans="1:65" s="2" customFormat="1" ht="16.5" customHeight="1">
      <c r="A169" s="28"/>
      <c r="B169" s="157"/>
      <c r="C169" s="181" t="s">
        <v>275</v>
      </c>
      <c r="D169" s="181" t="s">
        <v>182</v>
      </c>
      <c r="E169" s="182" t="s">
        <v>268</v>
      </c>
      <c r="F169" s="183" t="s">
        <v>269</v>
      </c>
      <c r="G169" s="184" t="s">
        <v>178</v>
      </c>
      <c r="H169" s="185">
        <v>38</v>
      </c>
      <c r="I169" s="186"/>
      <c r="J169" s="187">
        <f t="shared" si="10"/>
        <v>0</v>
      </c>
      <c r="K169" s="188"/>
      <c r="L169" s="189"/>
      <c r="M169" s="190" t="s">
        <v>1</v>
      </c>
      <c r="N169" s="191" t="s">
        <v>39</v>
      </c>
      <c r="O169" s="54"/>
      <c r="P169" s="168">
        <f t="shared" si="11"/>
        <v>0</v>
      </c>
      <c r="Q169" s="168">
        <v>3.1E-4</v>
      </c>
      <c r="R169" s="168">
        <f t="shared" si="12"/>
        <v>1.1780000000000001E-2</v>
      </c>
      <c r="S169" s="168">
        <v>0</v>
      </c>
      <c r="T169" s="169">
        <f t="shared" si="1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70" t="s">
        <v>185</v>
      </c>
      <c r="AT169" s="170" t="s">
        <v>182</v>
      </c>
      <c r="AU169" s="170" t="s">
        <v>147</v>
      </c>
      <c r="AY169" s="15" t="s">
        <v>139</v>
      </c>
      <c r="BE169" s="171">
        <f t="shared" si="14"/>
        <v>0</v>
      </c>
      <c r="BF169" s="171">
        <f t="shared" si="15"/>
        <v>0</v>
      </c>
      <c r="BG169" s="171">
        <f t="shared" si="16"/>
        <v>0</v>
      </c>
      <c r="BH169" s="171">
        <f t="shared" si="17"/>
        <v>0</v>
      </c>
      <c r="BI169" s="171">
        <f t="shared" si="18"/>
        <v>0</v>
      </c>
      <c r="BJ169" s="15" t="s">
        <v>147</v>
      </c>
      <c r="BK169" s="171">
        <f t="shared" si="19"/>
        <v>0</v>
      </c>
      <c r="BL169" s="15" t="s">
        <v>179</v>
      </c>
      <c r="BM169" s="170" t="s">
        <v>567</v>
      </c>
    </row>
    <row r="170" spans="1:65" s="2" customFormat="1" ht="16.5" customHeight="1">
      <c r="A170" s="28"/>
      <c r="B170" s="157"/>
      <c r="C170" s="158" t="s">
        <v>279</v>
      </c>
      <c r="D170" s="158" t="s">
        <v>142</v>
      </c>
      <c r="E170" s="159" t="s">
        <v>272</v>
      </c>
      <c r="F170" s="160" t="s">
        <v>273</v>
      </c>
      <c r="G170" s="161" t="s">
        <v>178</v>
      </c>
      <c r="H170" s="162">
        <v>12</v>
      </c>
      <c r="I170" s="163"/>
      <c r="J170" s="164">
        <f t="shared" si="10"/>
        <v>0</v>
      </c>
      <c r="K170" s="165"/>
      <c r="L170" s="29"/>
      <c r="M170" s="166" t="s">
        <v>1</v>
      </c>
      <c r="N170" s="167" t="s">
        <v>39</v>
      </c>
      <c r="O170" s="54"/>
      <c r="P170" s="168">
        <f t="shared" si="11"/>
        <v>0</v>
      </c>
      <c r="Q170" s="168">
        <v>0</v>
      </c>
      <c r="R170" s="168">
        <f t="shared" si="12"/>
        <v>0</v>
      </c>
      <c r="S170" s="168">
        <v>0</v>
      </c>
      <c r="T170" s="169">
        <f t="shared" si="1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70" t="s">
        <v>179</v>
      </c>
      <c r="AT170" s="170" t="s">
        <v>142</v>
      </c>
      <c r="AU170" s="170" t="s">
        <v>147</v>
      </c>
      <c r="AY170" s="15" t="s">
        <v>139</v>
      </c>
      <c r="BE170" s="171">
        <f t="shared" si="14"/>
        <v>0</v>
      </c>
      <c r="BF170" s="171">
        <f t="shared" si="15"/>
        <v>0</v>
      </c>
      <c r="BG170" s="171">
        <f t="shared" si="16"/>
        <v>0</v>
      </c>
      <c r="BH170" s="171">
        <f t="shared" si="17"/>
        <v>0</v>
      </c>
      <c r="BI170" s="171">
        <f t="shared" si="18"/>
        <v>0</v>
      </c>
      <c r="BJ170" s="15" t="s">
        <v>147</v>
      </c>
      <c r="BK170" s="171">
        <f t="shared" si="19"/>
        <v>0</v>
      </c>
      <c r="BL170" s="15" t="s">
        <v>179</v>
      </c>
      <c r="BM170" s="170" t="s">
        <v>568</v>
      </c>
    </row>
    <row r="171" spans="1:65" s="2" customFormat="1" ht="16.5" customHeight="1">
      <c r="A171" s="28"/>
      <c r="B171" s="157"/>
      <c r="C171" s="181" t="s">
        <v>185</v>
      </c>
      <c r="D171" s="181" t="s">
        <v>182</v>
      </c>
      <c r="E171" s="182" t="s">
        <v>276</v>
      </c>
      <c r="F171" s="183" t="s">
        <v>277</v>
      </c>
      <c r="G171" s="184" t="s">
        <v>178</v>
      </c>
      <c r="H171" s="185">
        <v>12</v>
      </c>
      <c r="I171" s="186"/>
      <c r="J171" s="187">
        <f t="shared" si="10"/>
        <v>0</v>
      </c>
      <c r="K171" s="188"/>
      <c r="L171" s="189"/>
      <c r="M171" s="190" t="s">
        <v>1</v>
      </c>
      <c r="N171" s="191" t="s">
        <v>39</v>
      </c>
      <c r="O171" s="54"/>
      <c r="P171" s="168">
        <f t="shared" si="11"/>
        <v>0</v>
      </c>
      <c r="Q171" s="168">
        <v>4.2000000000000002E-4</v>
      </c>
      <c r="R171" s="168">
        <f t="shared" si="12"/>
        <v>5.0400000000000002E-3</v>
      </c>
      <c r="S171" s="168">
        <v>0</v>
      </c>
      <c r="T171" s="169">
        <f t="shared" si="1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70" t="s">
        <v>185</v>
      </c>
      <c r="AT171" s="170" t="s">
        <v>182</v>
      </c>
      <c r="AU171" s="170" t="s">
        <v>147</v>
      </c>
      <c r="AY171" s="15" t="s">
        <v>139</v>
      </c>
      <c r="BE171" s="171">
        <f t="shared" si="14"/>
        <v>0</v>
      </c>
      <c r="BF171" s="171">
        <f t="shared" si="15"/>
        <v>0</v>
      </c>
      <c r="BG171" s="171">
        <f t="shared" si="16"/>
        <v>0</v>
      </c>
      <c r="BH171" s="171">
        <f t="shared" si="17"/>
        <v>0</v>
      </c>
      <c r="BI171" s="171">
        <f t="shared" si="18"/>
        <v>0</v>
      </c>
      <c r="BJ171" s="15" t="s">
        <v>147</v>
      </c>
      <c r="BK171" s="171">
        <f t="shared" si="19"/>
        <v>0</v>
      </c>
      <c r="BL171" s="15" t="s">
        <v>179</v>
      </c>
      <c r="BM171" s="170" t="s">
        <v>569</v>
      </c>
    </row>
    <row r="172" spans="1:65" s="2" customFormat="1" ht="16.5" customHeight="1">
      <c r="A172" s="28"/>
      <c r="B172" s="157"/>
      <c r="C172" s="158" t="s">
        <v>286</v>
      </c>
      <c r="D172" s="158" t="s">
        <v>142</v>
      </c>
      <c r="E172" s="159" t="s">
        <v>280</v>
      </c>
      <c r="F172" s="160" t="s">
        <v>281</v>
      </c>
      <c r="G172" s="161" t="s">
        <v>178</v>
      </c>
      <c r="H172" s="162">
        <v>10</v>
      </c>
      <c r="I172" s="163"/>
      <c r="J172" s="164">
        <f t="shared" si="10"/>
        <v>0</v>
      </c>
      <c r="K172" s="165"/>
      <c r="L172" s="29"/>
      <c r="M172" s="166" t="s">
        <v>1</v>
      </c>
      <c r="N172" s="167" t="s">
        <v>39</v>
      </c>
      <c r="O172" s="54"/>
      <c r="P172" s="168">
        <f t="shared" si="11"/>
        <v>0</v>
      </c>
      <c r="Q172" s="168">
        <v>0</v>
      </c>
      <c r="R172" s="168">
        <f t="shared" si="12"/>
        <v>0</v>
      </c>
      <c r="S172" s="168">
        <v>0</v>
      </c>
      <c r="T172" s="169">
        <f t="shared" si="1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70" t="s">
        <v>179</v>
      </c>
      <c r="AT172" s="170" t="s">
        <v>142</v>
      </c>
      <c r="AU172" s="170" t="s">
        <v>147</v>
      </c>
      <c r="AY172" s="15" t="s">
        <v>139</v>
      </c>
      <c r="BE172" s="171">
        <f t="shared" si="14"/>
        <v>0</v>
      </c>
      <c r="BF172" s="171">
        <f t="shared" si="15"/>
        <v>0</v>
      </c>
      <c r="BG172" s="171">
        <f t="shared" si="16"/>
        <v>0</v>
      </c>
      <c r="BH172" s="171">
        <f t="shared" si="17"/>
        <v>0</v>
      </c>
      <c r="BI172" s="171">
        <f t="shared" si="18"/>
        <v>0</v>
      </c>
      <c r="BJ172" s="15" t="s">
        <v>147</v>
      </c>
      <c r="BK172" s="171">
        <f t="shared" si="19"/>
        <v>0</v>
      </c>
      <c r="BL172" s="15" t="s">
        <v>179</v>
      </c>
      <c r="BM172" s="170" t="s">
        <v>570</v>
      </c>
    </row>
    <row r="173" spans="1:65" s="2" customFormat="1" ht="16.5" customHeight="1">
      <c r="A173" s="28"/>
      <c r="B173" s="157"/>
      <c r="C173" s="181" t="s">
        <v>290</v>
      </c>
      <c r="D173" s="181" t="s">
        <v>182</v>
      </c>
      <c r="E173" s="182" t="s">
        <v>283</v>
      </c>
      <c r="F173" s="183" t="s">
        <v>284</v>
      </c>
      <c r="G173" s="184" t="s">
        <v>178</v>
      </c>
      <c r="H173" s="185">
        <v>10</v>
      </c>
      <c r="I173" s="186"/>
      <c r="J173" s="187">
        <f t="shared" si="10"/>
        <v>0</v>
      </c>
      <c r="K173" s="188"/>
      <c r="L173" s="189"/>
      <c r="M173" s="190" t="s">
        <v>1</v>
      </c>
      <c r="N173" s="191" t="s">
        <v>39</v>
      </c>
      <c r="O173" s="54"/>
      <c r="P173" s="168">
        <f t="shared" si="11"/>
        <v>0</v>
      </c>
      <c r="Q173" s="168">
        <v>5.9000000000000003E-4</v>
      </c>
      <c r="R173" s="168">
        <f t="shared" si="12"/>
        <v>5.9000000000000007E-3</v>
      </c>
      <c r="S173" s="168">
        <v>0</v>
      </c>
      <c r="T173" s="169">
        <f t="shared" si="1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70" t="s">
        <v>185</v>
      </c>
      <c r="AT173" s="170" t="s">
        <v>182</v>
      </c>
      <c r="AU173" s="170" t="s">
        <v>147</v>
      </c>
      <c r="AY173" s="15" t="s">
        <v>139</v>
      </c>
      <c r="BE173" s="171">
        <f t="shared" si="14"/>
        <v>0</v>
      </c>
      <c r="BF173" s="171">
        <f t="shared" si="15"/>
        <v>0</v>
      </c>
      <c r="BG173" s="171">
        <f t="shared" si="16"/>
        <v>0</v>
      </c>
      <c r="BH173" s="171">
        <f t="shared" si="17"/>
        <v>0</v>
      </c>
      <c r="BI173" s="171">
        <f t="shared" si="18"/>
        <v>0</v>
      </c>
      <c r="BJ173" s="15" t="s">
        <v>147</v>
      </c>
      <c r="BK173" s="171">
        <f t="shared" si="19"/>
        <v>0</v>
      </c>
      <c r="BL173" s="15" t="s">
        <v>179</v>
      </c>
      <c r="BM173" s="170" t="s">
        <v>571</v>
      </c>
    </row>
    <row r="174" spans="1:65" s="2" customFormat="1" ht="16.5" customHeight="1">
      <c r="A174" s="28"/>
      <c r="B174" s="157"/>
      <c r="C174" s="158" t="s">
        <v>294</v>
      </c>
      <c r="D174" s="158" t="s">
        <v>142</v>
      </c>
      <c r="E174" s="159" t="s">
        <v>287</v>
      </c>
      <c r="F174" s="160" t="s">
        <v>288</v>
      </c>
      <c r="G174" s="161" t="s">
        <v>145</v>
      </c>
      <c r="H174" s="162">
        <v>2</v>
      </c>
      <c r="I174" s="163"/>
      <c r="J174" s="164">
        <f t="shared" si="10"/>
        <v>0</v>
      </c>
      <c r="K174" s="165"/>
      <c r="L174" s="29"/>
      <c r="M174" s="166" t="s">
        <v>1</v>
      </c>
      <c r="N174" s="167" t="s">
        <v>39</v>
      </c>
      <c r="O174" s="54"/>
      <c r="P174" s="168">
        <f t="shared" si="11"/>
        <v>0</v>
      </c>
      <c r="Q174" s="168">
        <v>0</v>
      </c>
      <c r="R174" s="168">
        <f t="shared" si="12"/>
        <v>0</v>
      </c>
      <c r="S174" s="168">
        <v>0</v>
      </c>
      <c r="T174" s="169">
        <f t="shared" si="1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70" t="s">
        <v>179</v>
      </c>
      <c r="AT174" s="170" t="s">
        <v>142</v>
      </c>
      <c r="AU174" s="170" t="s">
        <v>147</v>
      </c>
      <c r="AY174" s="15" t="s">
        <v>139</v>
      </c>
      <c r="BE174" s="171">
        <f t="shared" si="14"/>
        <v>0</v>
      </c>
      <c r="BF174" s="171">
        <f t="shared" si="15"/>
        <v>0</v>
      </c>
      <c r="BG174" s="171">
        <f t="shared" si="16"/>
        <v>0</v>
      </c>
      <c r="BH174" s="171">
        <f t="shared" si="17"/>
        <v>0</v>
      </c>
      <c r="BI174" s="171">
        <f t="shared" si="18"/>
        <v>0</v>
      </c>
      <c r="BJ174" s="15" t="s">
        <v>147</v>
      </c>
      <c r="BK174" s="171">
        <f t="shared" si="19"/>
        <v>0</v>
      </c>
      <c r="BL174" s="15" t="s">
        <v>179</v>
      </c>
      <c r="BM174" s="170" t="s">
        <v>289</v>
      </c>
    </row>
    <row r="175" spans="1:65" s="2" customFormat="1" ht="16.5" customHeight="1">
      <c r="A175" s="28"/>
      <c r="B175" s="157"/>
      <c r="C175" s="181" t="s">
        <v>299</v>
      </c>
      <c r="D175" s="181" t="s">
        <v>182</v>
      </c>
      <c r="E175" s="182" t="s">
        <v>291</v>
      </c>
      <c r="F175" s="183" t="s">
        <v>468</v>
      </c>
      <c r="G175" s="184" t="s">
        <v>145</v>
      </c>
      <c r="H175" s="185">
        <v>1</v>
      </c>
      <c r="I175" s="186"/>
      <c r="J175" s="187">
        <f t="shared" si="10"/>
        <v>0</v>
      </c>
      <c r="K175" s="188"/>
      <c r="L175" s="189"/>
      <c r="M175" s="190" t="s">
        <v>1</v>
      </c>
      <c r="N175" s="191" t="s">
        <v>39</v>
      </c>
      <c r="O175" s="54"/>
      <c r="P175" s="168">
        <f t="shared" si="11"/>
        <v>0</v>
      </c>
      <c r="Q175" s="168">
        <v>1E-3</v>
      </c>
      <c r="R175" s="168">
        <f t="shared" si="12"/>
        <v>1E-3</v>
      </c>
      <c r="S175" s="168">
        <v>0</v>
      </c>
      <c r="T175" s="169">
        <f t="shared" si="13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70" t="s">
        <v>185</v>
      </c>
      <c r="AT175" s="170" t="s">
        <v>182</v>
      </c>
      <c r="AU175" s="170" t="s">
        <v>147</v>
      </c>
      <c r="AY175" s="15" t="s">
        <v>139</v>
      </c>
      <c r="BE175" s="171">
        <f t="shared" si="14"/>
        <v>0</v>
      </c>
      <c r="BF175" s="171">
        <f t="shared" si="15"/>
        <v>0</v>
      </c>
      <c r="BG175" s="171">
        <f t="shared" si="16"/>
        <v>0</v>
      </c>
      <c r="BH175" s="171">
        <f t="shared" si="17"/>
        <v>0</v>
      </c>
      <c r="BI175" s="171">
        <f t="shared" si="18"/>
        <v>0</v>
      </c>
      <c r="BJ175" s="15" t="s">
        <v>147</v>
      </c>
      <c r="BK175" s="171">
        <f t="shared" si="19"/>
        <v>0</v>
      </c>
      <c r="BL175" s="15" t="s">
        <v>179</v>
      </c>
      <c r="BM175" s="170" t="s">
        <v>293</v>
      </c>
    </row>
    <row r="176" spans="1:65" s="2" customFormat="1" ht="16.5" customHeight="1">
      <c r="A176" s="28"/>
      <c r="B176" s="157"/>
      <c r="C176" s="181" t="s">
        <v>434</v>
      </c>
      <c r="D176" s="181" t="s">
        <v>182</v>
      </c>
      <c r="E176" s="182" t="s">
        <v>572</v>
      </c>
      <c r="F176" s="183" t="s">
        <v>296</v>
      </c>
      <c r="G176" s="184" t="s">
        <v>297</v>
      </c>
      <c r="H176" s="185">
        <v>6</v>
      </c>
      <c r="I176" s="186"/>
      <c r="J176" s="187">
        <f t="shared" si="10"/>
        <v>0</v>
      </c>
      <c r="K176" s="188"/>
      <c r="L176" s="189"/>
      <c r="M176" s="190" t="s">
        <v>1</v>
      </c>
      <c r="N176" s="191" t="s">
        <v>39</v>
      </c>
      <c r="O176" s="54"/>
      <c r="P176" s="168">
        <f t="shared" si="11"/>
        <v>0</v>
      </c>
      <c r="Q176" s="168">
        <v>0</v>
      </c>
      <c r="R176" s="168">
        <f t="shared" si="12"/>
        <v>0</v>
      </c>
      <c r="S176" s="168">
        <v>0</v>
      </c>
      <c r="T176" s="169">
        <f t="shared" si="13"/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70" t="s">
        <v>185</v>
      </c>
      <c r="AT176" s="170" t="s">
        <v>182</v>
      </c>
      <c r="AU176" s="170" t="s">
        <v>147</v>
      </c>
      <c r="AY176" s="15" t="s">
        <v>139</v>
      </c>
      <c r="BE176" s="171">
        <f t="shared" si="14"/>
        <v>0</v>
      </c>
      <c r="BF176" s="171">
        <f t="shared" si="15"/>
        <v>0</v>
      </c>
      <c r="BG176" s="171">
        <f t="shared" si="16"/>
        <v>0</v>
      </c>
      <c r="BH176" s="171">
        <f t="shared" si="17"/>
        <v>0</v>
      </c>
      <c r="BI176" s="171">
        <f t="shared" si="18"/>
        <v>0</v>
      </c>
      <c r="BJ176" s="15" t="s">
        <v>147</v>
      </c>
      <c r="BK176" s="171">
        <f t="shared" si="19"/>
        <v>0</v>
      </c>
      <c r="BL176" s="15" t="s">
        <v>179</v>
      </c>
      <c r="BM176" s="170" t="s">
        <v>573</v>
      </c>
    </row>
    <row r="177" spans="1:65" s="2" customFormat="1" ht="16.5" customHeight="1">
      <c r="A177" s="28"/>
      <c r="B177" s="157"/>
      <c r="C177" s="181" t="s">
        <v>436</v>
      </c>
      <c r="D177" s="181" t="s">
        <v>182</v>
      </c>
      <c r="E177" s="182" t="s">
        <v>300</v>
      </c>
      <c r="F177" s="183" t="s">
        <v>301</v>
      </c>
      <c r="G177" s="184" t="s">
        <v>178</v>
      </c>
      <c r="H177" s="185">
        <v>140</v>
      </c>
      <c r="I177" s="186"/>
      <c r="J177" s="187">
        <f t="shared" si="10"/>
        <v>0</v>
      </c>
      <c r="K177" s="188"/>
      <c r="L177" s="189"/>
      <c r="M177" s="190" t="s">
        <v>1</v>
      </c>
      <c r="N177" s="191" t="s">
        <v>39</v>
      </c>
      <c r="O177" s="54"/>
      <c r="P177" s="168">
        <f t="shared" si="11"/>
        <v>0</v>
      </c>
      <c r="Q177" s="168">
        <v>0</v>
      </c>
      <c r="R177" s="168">
        <f t="shared" si="12"/>
        <v>0</v>
      </c>
      <c r="S177" s="168">
        <v>0</v>
      </c>
      <c r="T177" s="169">
        <f t="shared" si="1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70" t="s">
        <v>185</v>
      </c>
      <c r="AT177" s="170" t="s">
        <v>182</v>
      </c>
      <c r="AU177" s="170" t="s">
        <v>147</v>
      </c>
      <c r="AY177" s="15" t="s">
        <v>139</v>
      </c>
      <c r="BE177" s="171">
        <f t="shared" si="14"/>
        <v>0</v>
      </c>
      <c r="BF177" s="171">
        <f t="shared" si="15"/>
        <v>0</v>
      </c>
      <c r="BG177" s="171">
        <f t="shared" si="16"/>
        <v>0</v>
      </c>
      <c r="BH177" s="171">
        <f t="shared" si="17"/>
        <v>0</v>
      </c>
      <c r="BI177" s="171">
        <f t="shared" si="18"/>
        <v>0</v>
      </c>
      <c r="BJ177" s="15" t="s">
        <v>147</v>
      </c>
      <c r="BK177" s="171">
        <f t="shared" si="19"/>
        <v>0</v>
      </c>
      <c r="BL177" s="15" t="s">
        <v>179</v>
      </c>
      <c r="BM177" s="170" t="s">
        <v>574</v>
      </c>
    </row>
    <row r="178" spans="1:65" s="2" customFormat="1" ht="16.5" customHeight="1">
      <c r="A178" s="28"/>
      <c r="B178" s="157"/>
      <c r="C178" s="158" t="s">
        <v>303</v>
      </c>
      <c r="D178" s="158" t="s">
        <v>142</v>
      </c>
      <c r="E178" s="159" t="s">
        <v>304</v>
      </c>
      <c r="F178" s="160" t="s">
        <v>305</v>
      </c>
      <c r="G178" s="161" t="s">
        <v>213</v>
      </c>
      <c r="H178" s="192"/>
      <c r="I178" s="163"/>
      <c r="J178" s="164">
        <f t="shared" si="10"/>
        <v>0</v>
      </c>
      <c r="K178" s="165"/>
      <c r="L178" s="29"/>
      <c r="M178" s="166" t="s">
        <v>1</v>
      </c>
      <c r="N178" s="167" t="s">
        <v>39</v>
      </c>
      <c r="O178" s="54"/>
      <c r="P178" s="168">
        <f t="shared" si="11"/>
        <v>0</v>
      </c>
      <c r="Q178" s="168">
        <v>0</v>
      </c>
      <c r="R178" s="168">
        <f t="shared" si="12"/>
        <v>0</v>
      </c>
      <c r="S178" s="168">
        <v>0</v>
      </c>
      <c r="T178" s="169">
        <f t="shared" si="1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70" t="s">
        <v>179</v>
      </c>
      <c r="AT178" s="170" t="s">
        <v>142</v>
      </c>
      <c r="AU178" s="170" t="s">
        <v>147</v>
      </c>
      <c r="AY178" s="15" t="s">
        <v>139</v>
      </c>
      <c r="BE178" s="171">
        <f t="shared" si="14"/>
        <v>0</v>
      </c>
      <c r="BF178" s="171">
        <f t="shared" si="15"/>
        <v>0</v>
      </c>
      <c r="BG178" s="171">
        <f t="shared" si="16"/>
        <v>0</v>
      </c>
      <c r="BH178" s="171">
        <f t="shared" si="17"/>
        <v>0</v>
      </c>
      <c r="BI178" s="171">
        <f t="shared" si="18"/>
        <v>0</v>
      </c>
      <c r="BJ178" s="15" t="s">
        <v>147</v>
      </c>
      <c r="BK178" s="171">
        <f t="shared" si="19"/>
        <v>0</v>
      </c>
      <c r="BL178" s="15" t="s">
        <v>179</v>
      </c>
      <c r="BM178" s="170" t="s">
        <v>306</v>
      </c>
    </row>
    <row r="179" spans="1:65" s="12" customFormat="1" ht="25.9" customHeight="1">
      <c r="B179" s="144"/>
      <c r="D179" s="145" t="s">
        <v>72</v>
      </c>
      <c r="E179" s="146" t="s">
        <v>307</v>
      </c>
      <c r="F179" s="146" t="s">
        <v>308</v>
      </c>
      <c r="I179" s="147"/>
      <c r="J179" s="148">
        <f>BK179</f>
        <v>0</v>
      </c>
      <c r="L179" s="144"/>
      <c r="M179" s="149"/>
      <c r="N179" s="150"/>
      <c r="O179" s="150"/>
      <c r="P179" s="151">
        <f>P180</f>
        <v>0</v>
      </c>
      <c r="Q179" s="150"/>
      <c r="R179" s="151">
        <f>R180</f>
        <v>0</v>
      </c>
      <c r="S179" s="150"/>
      <c r="T179" s="152">
        <f>T180</f>
        <v>0</v>
      </c>
      <c r="AR179" s="145" t="s">
        <v>146</v>
      </c>
      <c r="AT179" s="153" t="s">
        <v>72</v>
      </c>
      <c r="AU179" s="153" t="s">
        <v>73</v>
      </c>
      <c r="AY179" s="145" t="s">
        <v>139</v>
      </c>
      <c r="BK179" s="154">
        <f>BK180</f>
        <v>0</v>
      </c>
    </row>
    <row r="180" spans="1:65" s="2" customFormat="1" ht="24" customHeight="1">
      <c r="A180" s="28"/>
      <c r="B180" s="157"/>
      <c r="C180" s="158" t="s">
        <v>309</v>
      </c>
      <c r="D180" s="158" t="s">
        <v>142</v>
      </c>
      <c r="E180" s="159" t="s">
        <v>310</v>
      </c>
      <c r="F180" s="160" t="s">
        <v>311</v>
      </c>
      <c r="G180" s="161" t="s">
        <v>312</v>
      </c>
      <c r="H180" s="162">
        <v>16</v>
      </c>
      <c r="I180" s="163"/>
      <c r="J180" s="164">
        <f>ROUND(I180*H180,2)</f>
        <v>0</v>
      </c>
      <c r="K180" s="165"/>
      <c r="L180" s="29"/>
      <c r="M180" s="193" t="s">
        <v>1</v>
      </c>
      <c r="N180" s="194" t="s">
        <v>39</v>
      </c>
      <c r="O180" s="195"/>
      <c r="P180" s="196">
        <f>O180*H180</f>
        <v>0</v>
      </c>
      <c r="Q180" s="196">
        <v>0</v>
      </c>
      <c r="R180" s="196">
        <f>Q180*H180</f>
        <v>0</v>
      </c>
      <c r="S180" s="196">
        <v>0</v>
      </c>
      <c r="T180" s="197">
        <f>S180*H180</f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70" t="s">
        <v>313</v>
      </c>
      <c r="AT180" s="170" t="s">
        <v>142</v>
      </c>
      <c r="AU180" s="170" t="s">
        <v>81</v>
      </c>
      <c r="AY180" s="15" t="s">
        <v>139</v>
      </c>
      <c r="BE180" s="171">
        <f>IF(N180="základná",J180,0)</f>
        <v>0</v>
      </c>
      <c r="BF180" s="171">
        <f>IF(N180="znížená",J180,0)</f>
        <v>0</v>
      </c>
      <c r="BG180" s="171">
        <f>IF(N180="zákl. prenesená",J180,0)</f>
        <v>0</v>
      </c>
      <c r="BH180" s="171">
        <f>IF(N180="zníž. prenesená",J180,0)</f>
        <v>0</v>
      </c>
      <c r="BI180" s="171">
        <f>IF(N180="nulová",J180,0)</f>
        <v>0</v>
      </c>
      <c r="BJ180" s="15" t="s">
        <v>147</v>
      </c>
      <c r="BK180" s="171">
        <f>ROUND(I180*H180,2)</f>
        <v>0</v>
      </c>
      <c r="BL180" s="15" t="s">
        <v>313</v>
      </c>
      <c r="BM180" s="170" t="s">
        <v>575</v>
      </c>
    </row>
    <row r="181" spans="1:65" s="2" customFormat="1" ht="7" customHeight="1">
      <c r="A181" s="28"/>
      <c r="B181" s="43"/>
      <c r="C181" s="44"/>
      <c r="D181" s="44"/>
      <c r="E181" s="44"/>
      <c r="F181" s="44"/>
      <c r="G181" s="44"/>
      <c r="H181" s="44"/>
      <c r="I181" s="116"/>
      <c r="J181" s="44"/>
      <c r="K181" s="44"/>
      <c r="L181" s="29"/>
      <c r="M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</row>
  </sheetData>
  <autoFilter ref="C123:K180" xr:uid="{00000000-0009-0000-0000-000005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56"/>
  <sheetViews>
    <sheetView showGridLines="0" workbookViewId="0">
      <selection activeCell="E18" sqref="E18:H18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100.77734375" style="1" customWidth="1"/>
    <col min="7" max="7" width="7" style="1" customWidth="1"/>
    <col min="8" max="8" width="11.44140625" style="1" customWidth="1"/>
    <col min="9" max="9" width="20.109375" style="89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89"/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5" t="s">
        <v>97</v>
      </c>
    </row>
    <row r="3" spans="1:46" s="1" customFormat="1" ht="7" customHeight="1">
      <c r="B3" s="16"/>
      <c r="C3" s="17"/>
      <c r="D3" s="17"/>
      <c r="E3" s="17"/>
      <c r="F3" s="17"/>
      <c r="G3" s="17"/>
      <c r="H3" s="17"/>
      <c r="I3" s="90"/>
      <c r="J3" s="17"/>
      <c r="K3" s="17"/>
      <c r="L3" s="18"/>
      <c r="AT3" s="15" t="s">
        <v>73</v>
      </c>
    </row>
    <row r="4" spans="1:46" s="1" customFormat="1" ht="25" customHeight="1">
      <c r="B4" s="18"/>
      <c r="D4" s="19" t="s">
        <v>110</v>
      </c>
      <c r="I4" s="89"/>
      <c r="L4" s="18"/>
      <c r="M4" s="91" t="s">
        <v>9</v>
      </c>
      <c r="AT4" s="15" t="s">
        <v>3</v>
      </c>
    </row>
    <row r="5" spans="1:46" s="1" customFormat="1" ht="7" customHeight="1">
      <c r="B5" s="18"/>
      <c r="I5" s="89"/>
      <c r="L5" s="18"/>
    </row>
    <row r="6" spans="1:46" s="1" customFormat="1" ht="12" customHeight="1">
      <c r="B6" s="18"/>
      <c r="D6" s="25" t="s">
        <v>15</v>
      </c>
      <c r="I6" s="89"/>
      <c r="L6" s="18"/>
    </row>
    <row r="7" spans="1:46" s="1" customFormat="1" ht="16.5" customHeight="1">
      <c r="B7" s="18"/>
      <c r="E7" s="250" t="str">
        <f>'Rekapitulácia stavby'!K6</f>
        <v>Výstavba zariadení využivajúcich OEZ v prevédzkach COOP Jednota Námestovo</v>
      </c>
      <c r="F7" s="251"/>
      <c r="G7" s="251"/>
      <c r="H7" s="251"/>
      <c r="I7" s="89"/>
      <c r="L7" s="18"/>
    </row>
    <row r="8" spans="1:46" s="2" customFormat="1" ht="12" customHeight="1">
      <c r="A8" s="28"/>
      <c r="B8" s="29"/>
      <c r="C8" s="28"/>
      <c r="D8" s="25" t="s">
        <v>111</v>
      </c>
      <c r="E8" s="28"/>
      <c r="F8" s="28"/>
      <c r="G8" s="28"/>
      <c r="H8" s="28"/>
      <c r="I8" s="92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35" t="s">
        <v>576</v>
      </c>
      <c r="F9" s="249"/>
      <c r="G9" s="249"/>
      <c r="H9" s="249"/>
      <c r="I9" s="92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92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17</v>
      </c>
      <c r="E11" s="28"/>
      <c r="F11" s="23" t="s">
        <v>1</v>
      </c>
      <c r="G11" s="28"/>
      <c r="H11" s="28"/>
      <c r="I11" s="93" t="s">
        <v>18</v>
      </c>
      <c r="J11" s="23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19</v>
      </c>
      <c r="E12" s="28"/>
      <c r="F12" s="23" t="s">
        <v>510</v>
      </c>
      <c r="G12" s="28"/>
      <c r="H12" s="28"/>
      <c r="I12" s="93" t="s">
        <v>21</v>
      </c>
      <c r="J12" s="206"/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92"/>
      <c r="J13" s="203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22</v>
      </c>
      <c r="E14" s="28"/>
      <c r="F14" s="28"/>
      <c r="G14" s="28"/>
      <c r="H14" s="28"/>
      <c r="I14" s="93" t="s">
        <v>23</v>
      </c>
      <c r="J14" s="199" t="s">
        <v>1</v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24</v>
      </c>
      <c r="F15" s="28"/>
      <c r="G15" s="28"/>
      <c r="H15" s="28"/>
      <c r="I15" s="93" t="s">
        <v>25</v>
      </c>
      <c r="J15" s="199" t="s">
        <v>1</v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7" customHeight="1">
      <c r="A16" s="28"/>
      <c r="B16" s="29"/>
      <c r="C16" s="28"/>
      <c r="D16" s="28"/>
      <c r="E16" s="28"/>
      <c r="F16" s="28"/>
      <c r="G16" s="28"/>
      <c r="H16" s="28"/>
      <c r="I16" s="92"/>
      <c r="J16" s="203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26</v>
      </c>
      <c r="E17" s="28"/>
      <c r="F17" s="28"/>
      <c r="G17" s="28"/>
      <c r="H17" s="28"/>
      <c r="I17" s="93" t="s">
        <v>23</v>
      </c>
      <c r="J17" s="201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54"/>
      <c r="F18" s="255"/>
      <c r="G18" s="255"/>
      <c r="H18" s="255"/>
      <c r="I18" s="93" t="s">
        <v>25</v>
      </c>
      <c r="J18" s="201"/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7" customHeight="1">
      <c r="A19" s="28"/>
      <c r="B19" s="29"/>
      <c r="C19" s="28"/>
      <c r="D19" s="28"/>
      <c r="E19" s="28"/>
      <c r="F19" s="28"/>
      <c r="G19" s="28"/>
      <c r="H19" s="28"/>
      <c r="I19" s="92"/>
      <c r="J19" s="203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93" t="s">
        <v>23</v>
      </c>
      <c r="J20" s="23" t="s">
        <v>1</v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29</v>
      </c>
      <c r="F21" s="28"/>
      <c r="G21" s="28"/>
      <c r="H21" s="28"/>
      <c r="I21" s="93" t="s">
        <v>25</v>
      </c>
      <c r="J21" s="23" t="s">
        <v>1</v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7" customHeight="1">
      <c r="A22" s="28"/>
      <c r="B22" s="29"/>
      <c r="C22" s="28"/>
      <c r="D22" s="28"/>
      <c r="E22" s="28"/>
      <c r="F22" s="28"/>
      <c r="G22" s="28"/>
      <c r="H22" s="28"/>
      <c r="I22" s="92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30</v>
      </c>
      <c r="E23" s="28"/>
      <c r="F23" s="28"/>
      <c r="G23" s="28"/>
      <c r="H23" s="28"/>
      <c r="I23" s="93" t="s">
        <v>23</v>
      </c>
      <c r="J23" s="23" t="s">
        <v>1</v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">
        <v>316</v>
      </c>
      <c r="F24" s="28"/>
      <c r="G24" s="28"/>
      <c r="H24" s="28"/>
      <c r="I24" s="93" t="s">
        <v>25</v>
      </c>
      <c r="J24" s="23" t="s">
        <v>1</v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7" customHeight="1">
      <c r="A25" s="28"/>
      <c r="B25" s="29"/>
      <c r="C25" s="28"/>
      <c r="D25" s="28"/>
      <c r="E25" s="28"/>
      <c r="F25" s="28"/>
      <c r="G25" s="28"/>
      <c r="H25" s="28"/>
      <c r="I25" s="92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92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42" t="s">
        <v>1</v>
      </c>
      <c r="F27" s="242"/>
      <c r="G27" s="242"/>
      <c r="H27" s="242"/>
      <c r="I27" s="96"/>
      <c r="J27" s="94"/>
      <c r="K27" s="94"/>
      <c r="L27" s="97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7" customHeight="1">
      <c r="A28" s="28"/>
      <c r="B28" s="29"/>
      <c r="C28" s="28"/>
      <c r="D28" s="28"/>
      <c r="E28" s="28"/>
      <c r="F28" s="28"/>
      <c r="G28" s="28"/>
      <c r="H28" s="28"/>
      <c r="I28" s="92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7" customHeight="1">
      <c r="A29" s="28"/>
      <c r="B29" s="29"/>
      <c r="C29" s="28"/>
      <c r="D29" s="62"/>
      <c r="E29" s="62"/>
      <c r="F29" s="62"/>
      <c r="G29" s="62"/>
      <c r="H29" s="62"/>
      <c r="I29" s="98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4" customHeight="1">
      <c r="A30" s="28"/>
      <c r="B30" s="29"/>
      <c r="C30" s="28"/>
      <c r="D30" s="99" t="s">
        <v>33</v>
      </c>
      <c r="E30" s="28"/>
      <c r="F30" s="28"/>
      <c r="G30" s="28"/>
      <c r="H30" s="28"/>
      <c r="I30" s="92"/>
      <c r="J30" s="67">
        <f>ROUND(J121,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7" customHeight="1">
      <c r="A31" s="28"/>
      <c r="B31" s="29"/>
      <c r="C31" s="28"/>
      <c r="D31" s="62"/>
      <c r="E31" s="62"/>
      <c r="F31" s="62"/>
      <c r="G31" s="62"/>
      <c r="H31" s="62"/>
      <c r="I31" s="98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5" customHeight="1">
      <c r="A32" s="28"/>
      <c r="B32" s="29"/>
      <c r="C32" s="28"/>
      <c r="D32" s="28"/>
      <c r="E32" s="28"/>
      <c r="F32" s="32" t="s">
        <v>35</v>
      </c>
      <c r="G32" s="28"/>
      <c r="H32" s="28"/>
      <c r="I32" s="100" t="s">
        <v>34</v>
      </c>
      <c r="J32" s="32" t="s">
        <v>36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5" customHeight="1">
      <c r="A33" s="28"/>
      <c r="B33" s="29"/>
      <c r="C33" s="28"/>
      <c r="D33" s="101" t="s">
        <v>37</v>
      </c>
      <c r="E33" s="25" t="s">
        <v>38</v>
      </c>
      <c r="F33" s="102">
        <f>ROUND((SUM(BE121:BE155)),  2)</f>
        <v>0</v>
      </c>
      <c r="G33" s="28"/>
      <c r="H33" s="28"/>
      <c r="I33" s="103">
        <v>0.2</v>
      </c>
      <c r="J33" s="102">
        <f>ROUND(((SUM(BE121:BE155))*I33),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5" customHeight="1">
      <c r="A34" s="28"/>
      <c r="B34" s="29"/>
      <c r="C34" s="28"/>
      <c r="D34" s="28"/>
      <c r="E34" s="25" t="s">
        <v>39</v>
      </c>
      <c r="F34" s="102">
        <f>ROUND((SUM(BF121:BF155)),  2)</f>
        <v>0</v>
      </c>
      <c r="G34" s="28"/>
      <c r="H34" s="28"/>
      <c r="I34" s="103">
        <v>0.2</v>
      </c>
      <c r="J34" s="102">
        <f>ROUND(((SUM(BF121:BF155))*I34),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5" hidden="1" customHeight="1">
      <c r="A35" s="28"/>
      <c r="B35" s="29"/>
      <c r="C35" s="28"/>
      <c r="D35" s="28"/>
      <c r="E35" s="25" t="s">
        <v>40</v>
      </c>
      <c r="F35" s="102">
        <f>ROUND((SUM(BG121:BG155)),  2)</f>
        <v>0</v>
      </c>
      <c r="G35" s="28"/>
      <c r="H35" s="28"/>
      <c r="I35" s="103">
        <v>0.2</v>
      </c>
      <c r="J35" s="102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5" hidden="1" customHeight="1">
      <c r="A36" s="28"/>
      <c r="B36" s="29"/>
      <c r="C36" s="28"/>
      <c r="D36" s="28"/>
      <c r="E36" s="25" t="s">
        <v>41</v>
      </c>
      <c r="F36" s="102">
        <f>ROUND((SUM(BH121:BH155)),  2)</f>
        <v>0</v>
      </c>
      <c r="G36" s="28"/>
      <c r="H36" s="28"/>
      <c r="I36" s="103">
        <v>0.2</v>
      </c>
      <c r="J36" s="102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5" hidden="1" customHeight="1">
      <c r="A37" s="28"/>
      <c r="B37" s="29"/>
      <c r="C37" s="28"/>
      <c r="D37" s="28"/>
      <c r="E37" s="25" t="s">
        <v>42</v>
      </c>
      <c r="F37" s="102">
        <f>ROUND((SUM(BI121:BI155)),  2)</f>
        <v>0</v>
      </c>
      <c r="G37" s="28"/>
      <c r="H37" s="28"/>
      <c r="I37" s="103">
        <v>0</v>
      </c>
      <c r="J37" s="102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7" customHeight="1">
      <c r="A38" s="28"/>
      <c r="B38" s="29"/>
      <c r="C38" s="28"/>
      <c r="D38" s="28"/>
      <c r="E38" s="28"/>
      <c r="F38" s="28"/>
      <c r="G38" s="28"/>
      <c r="H38" s="28"/>
      <c r="I38" s="92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4" customHeight="1">
      <c r="A39" s="28"/>
      <c r="B39" s="29"/>
      <c r="C39" s="104"/>
      <c r="D39" s="105" t="s">
        <v>43</v>
      </c>
      <c r="E39" s="56"/>
      <c r="F39" s="56"/>
      <c r="G39" s="106" t="s">
        <v>44</v>
      </c>
      <c r="H39" s="107" t="s">
        <v>45</v>
      </c>
      <c r="I39" s="108"/>
      <c r="J39" s="109">
        <f>SUM(J30:J37)</f>
        <v>0</v>
      </c>
      <c r="K39" s="110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5" customHeight="1">
      <c r="A40" s="28"/>
      <c r="B40" s="29"/>
      <c r="C40" s="28"/>
      <c r="D40" s="28"/>
      <c r="E40" s="28"/>
      <c r="F40" s="28"/>
      <c r="G40" s="28"/>
      <c r="H40" s="28"/>
      <c r="I40" s="92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5" customHeight="1">
      <c r="B41" s="18"/>
      <c r="I41" s="89"/>
      <c r="L41" s="18"/>
    </row>
    <row r="42" spans="1:31" s="1" customFormat="1" ht="14.5" customHeight="1">
      <c r="B42" s="18"/>
      <c r="I42" s="89"/>
      <c r="L42" s="18"/>
    </row>
    <row r="43" spans="1:31" s="1" customFormat="1" ht="14.5" customHeight="1">
      <c r="B43" s="18"/>
      <c r="I43" s="89"/>
      <c r="L43" s="18"/>
    </row>
    <row r="44" spans="1:31" s="1" customFormat="1" ht="14.5" customHeight="1">
      <c r="B44" s="18"/>
      <c r="I44" s="89"/>
      <c r="L44" s="18"/>
    </row>
    <row r="45" spans="1:31" s="1" customFormat="1" ht="14.5" customHeight="1">
      <c r="B45" s="18"/>
      <c r="I45" s="89"/>
      <c r="L45" s="18"/>
    </row>
    <row r="46" spans="1:31" s="1" customFormat="1" ht="14.5" customHeight="1">
      <c r="B46" s="18"/>
      <c r="I46" s="89"/>
      <c r="L46" s="18"/>
    </row>
    <row r="47" spans="1:31" s="1" customFormat="1" ht="14.5" customHeight="1">
      <c r="B47" s="18"/>
      <c r="I47" s="89"/>
      <c r="L47" s="18"/>
    </row>
    <row r="48" spans="1:31" s="1" customFormat="1" ht="14.5" customHeight="1">
      <c r="B48" s="18"/>
      <c r="I48" s="89"/>
      <c r="L48" s="18"/>
    </row>
    <row r="49" spans="1:31" s="1" customFormat="1" ht="14.5" customHeight="1">
      <c r="B49" s="18"/>
      <c r="I49" s="89"/>
      <c r="L49" s="18"/>
    </row>
    <row r="50" spans="1:31" s="2" customFormat="1" ht="14.5" customHeight="1">
      <c r="B50" s="38"/>
      <c r="D50" s="39" t="s">
        <v>46</v>
      </c>
      <c r="E50" s="40"/>
      <c r="F50" s="40"/>
      <c r="G50" s="39" t="s">
        <v>47</v>
      </c>
      <c r="H50" s="40"/>
      <c r="I50" s="111"/>
      <c r="J50" s="40"/>
      <c r="K50" s="40"/>
      <c r="L50" s="38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5">
      <c r="A61" s="28"/>
      <c r="B61" s="29"/>
      <c r="C61" s="28"/>
      <c r="D61" s="41" t="s">
        <v>48</v>
      </c>
      <c r="E61" s="31"/>
      <c r="F61" s="112" t="s">
        <v>49</v>
      </c>
      <c r="G61" s="41" t="s">
        <v>48</v>
      </c>
      <c r="H61" s="31"/>
      <c r="I61" s="113"/>
      <c r="J61" s="114" t="s">
        <v>49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">
      <c r="A65" s="28"/>
      <c r="B65" s="29"/>
      <c r="C65" s="28"/>
      <c r="D65" s="39" t="s">
        <v>50</v>
      </c>
      <c r="E65" s="42"/>
      <c r="F65" s="42"/>
      <c r="G65" s="39" t="s">
        <v>51</v>
      </c>
      <c r="H65" s="42"/>
      <c r="I65" s="115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5">
      <c r="A76" s="28"/>
      <c r="B76" s="29"/>
      <c r="C76" s="28"/>
      <c r="D76" s="41" t="s">
        <v>48</v>
      </c>
      <c r="E76" s="31"/>
      <c r="F76" s="112" t="s">
        <v>49</v>
      </c>
      <c r="G76" s="41" t="s">
        <v>48</v>
      </c>
      <c r="H76" s="31"/>
      <c r="I76" s="113"/>
      <c r="J76" s="114" t="s">
        <v>49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5" customHeight="1">
      <c r="A77" s="28"/>
      <c r="B77" s="43"/>
      <c r="C77" s="44"/>
      <c r="D77" s="44"/>
      <c r="E77" s="44"/>
      <c r="F77" s="44"/>
      <c r="G77" s="44"/>
      <c r="H77" s="44"/>
      <c r="I77" s="116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7" customHeight="1">
      <c r="A81" s="28"/>
      <c r="B81" s="45"/>
      <c r="C81" s="46"/>
      <c r="D81" s="46"/>
      <c r="E81" s="46"/>
      <c r="F81" s="46"/>
      <c r="G81" s="46"/>
      <c r="H81" s="46"/>
      <c r="I81" s="117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5" customHeight="1">
      <c r="A82" s="28"/>
      <c r="B82" s="29"/>
      <c r="C82" s="19" t="s">
        <v>114</v>
      </c>
      <c r="D82" s="28"/>
      <c r="E82" s="28"/>
      <c r="F82" s="28"/>
      <c r="G82" s="28"/>
      <c r="H82" s="28"/>
      <c r="I82" s="92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7" customHeight="1">
      <c r="A83" s="28"/>
      <c r="B83" s="29"/>
      <c r="C83" s="28"/>
      <c r="D83" s="28"/>
      <c r="E83" s="28"/>
      <c r="F83" s="28"/>
      <c r="G83" s="28"/>
      <c r="H83" s="28"/>
      <c r="I83" s="92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15</v>
      </c>
      <c r="D84" s="28"/>
      <c r="E84" s="28"/>
      <c r="F84" s="28"/>
      <c r="G84" s="28"/>
      <c r="H84" s="28"/>
      <c r="I84" s="92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50" t="str">
        <f>E7</f>
        <v>Výstavba zariadení využivajúcich OEZ v prevédzkach COOP Jednota Námestovo</v>
      </c>
      <c r="F85" s="251"/>
      <c r="G85" s="251"/>
      <c r="H85" s="251"/>
      <c r="I85" s="92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111</v>
      </c>
      <c r="D86" s="28"/>
      <c r="E86" s="28"/>
      <c r="F86" s="28"/>
      <c r="G86" s="28"/>
      <c r="H86" s="28"/>
      <c r="I86" s="92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35" t="str">
        <f>E9</f>
        <v>SO3.2 - SO3.2 COOP Oravské Veselé 3-67 Elektroinštalácia a MaR</v>
      </c>
      <c r="F87" s="249"/>
      <c r="G87" s="249"/>
      <c r="H87" s="249"/>
      <c r="I87" s="92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7" customHeight="1">
      <c r="A88" s="28"/>
      <c r="B88" s="29"/>
      <c r="C88" s="28"/>
      <c r="D88" s="28"/>
      <c r="E88" s="28"/>
      <c r="F88" s="28"/>
      <c r="G88" s="28"/>
      <c r="H88" s="28"/>
      <c r="I88" s="92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19</v>
      </c>
      <c r="D89" s="28"/>
      <c r="E89" s="28"/>
      <c r="F89" s="23" t="str">
        <f>F12</f>
        <v>Oravské Vesedlé</v>
      </c>
      <c r="G89" s="28"/>
      <c r="H89" s="28"/>
      <c r="I89" s="93" t="s">
        <v>21</v>
      </c>
      <c r="J89" s="51" t="str">
        <f>IF(J12="","",J12)</f>
        <v/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7" customHeight="1">
      <c r="A90" s="28"/>
      <c r="B90" s="29"/>
      <c r="C90" s="28"/>
      <c r="D90" s="28"/>
      <c r="E90" s="28"/>
      <c r="F90" s="28"/>
      <c r="G90" s="28"/>
      <c r="H90" s="28"/>
      <c r="I90" s="92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28" customHeight="1">
      <c r="A91" s="28"/>
      <c r="B91" s="29"/>
      <c r="C91" s="25" t="s">
        <v>22</v>
      </c>
      <c r="D91" s="28"/>
      <c r="E91" s="28"/>
      <c r="F91" s="23" t="str">
        <f>E15</f>
        <v xml:space="preserve">COOP Jednota Námestovo, s.d. </v>
      </c>
      <c r="G91" s="28"/>
      <c r="H91" s="28"/>
      <c r="I91" s="93" t="s">
        <v>27</v>
      </c>
      <c r="J91" s="26" t="str">
        <f>E21</f>
        <v xml:space="preserve">Entepro, s.r.o., 027 53 Istewbné č. 278 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5" customHeight="1">
      <c r="A92" s="28"/>
      <c r="B92" s="29"/>
      <c r="C92" s="25" t="s">
        <v>26</v>
      </c>
      <c r="D92" s="28"/>
      <c r="E92" s="28"/>
      <c r="F92" s="23" t="str">
        <f>IF(E18="","",E18)</f>
        <v/>
      </c>
      <c r="G92" s="28"/>
      <c r="H92" s="28"/>
      <c r="I92" s="93" t="s">
        <v>30</v>
      </c>
      <c r="J92" s="26" t="str">
        <f>E24</f>
        <v>Daniel Martinko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4" customHeight="1">
      <c r="A93" s="28"/>
      <c r="B93" s="29"/>
      <c r="C93" s="28"/>
      <c r="D93" s="28"/>
      <c r="E93" s="28"/>
      <c r="F93" s="28"/>
      <c r="G93" s="28"/>
      <c r="H93" s="28"/>
      <c r="I93" s="92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8" t="s">
        <v>115</v>
      </c>
      <c r="D94" s="104"/>
      <c r="E94" s="104"/>
      <c r="F94" s="104"/>
      <c r="G94" s="104"/>
      <c r="H94" s="104"/>
      <c r="I94" s="119"/>
      <c r="J94" s="120" t="s">
        <v>116</v>
      </c>
      <c r="K94" s="104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4" customHeight="1">
      <c r="A95" s="28"/>
      <c r="B95" s="29"/>
      <c r="C95" s="28"/>
      <c r="D95" s="28"/>
      <c r="E95" s="28"/>
      <c r="F95" s="28"/>
      <c r="G95" s="28"/>
      <c r="H95" s="28"/>
      <c r="I95" s="92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21" t="s">
        <v>117</v>
      </c>
      <c r="D96" s="28"/>
      <c r="E96" s="28"/>
      <c r="F96" s="28"/>
      <c r="G96" s="28"/>
      <c r="H96" s="28"/>
      <c r="I96" s="92"/>
      <c r="J96" s="67">
        <f>J121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118</v>
      </c>
    </row>
    <row r="97" spans="1:31" s="9" customFormat="1" ht="25" customHeight="1">
      <c r="B97" s="122"/>
      <c r="D97" s="123" t="s">
        <v>471</v>
      </c>
      <c r="E97" s="124"/>
      <c r="F97" s="124"/>
      <c r="G97" s="124"/>
      <c r="H97" s="124"/>
      <c r="I97" s="125"/>
      <c r="J97" s="126">
        <f>J122</f>
        <v>0</v>
      </c>
      <c r="L97" s="122"/>
    </row>
    <row r="98" spans="1:31" s="10" customFormat="1" ht="19.899999999999999" customHeight="1">
      <c r="B98" s="127"/>
      <c r="D98" s="128" t="s">
        <v>472</v>
      </c>
      <c r="E98" s="129"/>
      <c r="F98" s="129"/>
      <c r="G98" s="129"/>
      <c r="H98" s="129"/>
      <c r="I98" s="130"/>
      <c r="J98" s="131">
        <f>J123</f>
        <v>0</v>
      </c>
      <c r="L98" s="127"/>
    </row>
    <row r="99" spans="1:31" s="9" customFormat="1" ht="25" customHeight="1">
      <c r="B99" s="122"/>
      <c r="D99" s="123" t="s">
        <v>473</v>
      </c>
      <c r="E99" s="124"/>
      <c r="F99" s="124"/>
      <c r="G99" s="124"/>
      <c r="H99" s="124"/>
      <c r="I99" s="125"/>
      <c r="J99" s="126">
        <f>J126</f>
        <v>0</v>
      </c>
      <c r="L99" s="122"/>
    </row>
    <row r="100" spans="1:31" s="10" customFormat="1" ht="19.899999999999999" customHeight="1">
      <c r="B100" s="127"/>
      <c r="D100" s="128" t="s">
        <v>474</v>
      </c>
      <c r="E100" s="129"/>
      <c r="F100" s="129"/>
      <c r="G100" s="129"/>
      <c r="H100" s="129"/>
      <c r="I100" s="130"/>
      <c r="J100" s="131">
        <f>J127</f>
        <v>0</v>
      </c>
      <c r="L100" s="127"/>
    </row>
    <row r="101" spans="1:31" s="9" customFormat="1" ht="25" customHeight="1">
      <c r="B101" s="122"/>
      <c r="D101" s="123" t="s">
        <v>319</v>
      </c>
      <c r="E101" s="124"/>
      <c r="F101" s="124"/>
      <c r="G101" s="124"/>
      <c r="H101" s="124"/>
      <c r="I101" s="125"/>
      <c r="J101" s="126">
        <f>J153</f>
        <v>0</v>
      </c>
      <c r="L101" s="122"/>
    </row>
    <row r="102" spans="1:31" s="2" customFormat="1" ht="21.75" customHeight="1">
      <c r="A102" s="28"/>
      <c r="B102" s="29"/>
      <c r="C102" s="28"/>
      <c r="D102" s="28"/>
      <c r="E102" s="28"/>
      <c r="F102" s="28"/>
      <c r="G102" s="28"/>
      <c r="H102" s="28"/>
      <c r="I102" s="92"/>
      <c r="J102" s="28"/>
      <c r="K102" s="28"/>
      <c r="L102" s="3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7" customHeight="1">
      <c r="A103" s="28"/>
      <c r="B103" s="43"/>
      <c r="C103" s="44"/>
      <c r="D103" s="44"/>
      <c r="E103" s="44"/>
      <c r="F103" s="44"/>
      <c r="G103" s="44"/>
      <c r="H103" s="44"/>
      <c r="I103" s="116"/>
      <c r="J103" s="44"/>
      <c r="K103" s="44"/>
      <c r="L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7" spans="1:31" s="2" customFormat="1" ht="7" customHeight="1">
      <c r="A107" s="28"/>
      <c r="B107" s="45"/>
      <c r="C107" s="46"/>
      <c r="D107" s="46"/>
      <c r="E107" s="46"/>
      <c r="F107" s="46"/>
      <c r="G107" s="46"/>
      <c r="H107" s="46"/>
      <c r="I107" s="117"/>
      <c r="J107" s="46"/>
      <c r="K107" s="46"/>
      <c r="L107" s="3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25" customHeight="1">
      <c r="A108" s="28"/>
      <c r="B108" s="29"/>
      <c r="C108" s="19" t="s">
        <v>125</v>
      </c>
      <c r="D108" s="28"/>
      <c r="E108" s="28"/>
      <c r="F108" s="28"/>
      <c r="G108" s="28"/>
      <c r="H108" s="28"/>
      <c r="I108" s="92"/>
      <c r="J108" s="28"/>
      <c r="K108" s="28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7" customHeight="1">
      <c r="A109" s="28"/>
      <c r="B109" s="29"/>
      <c r="C109" s="28"/>
      <c r="D109" s="28"/>
      <c r="E109" s="28"/>
      <c r="F109" s="28"/>
      <c r="G109" s="28"/>
      <c r="H109" s="28"/>
      <c r="I109" s="92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2" customHeight="1">
      <c r="A110" s="28"/>
      <c r="B110" s="29"/>
      <c r="C110" s="25" t="s">
        <v>15</v>
      </c>
      <c r="D110" s="28"/>
      <c r="E110" s="28"/>
      <c r="F110" s="28"/>
      <c r="G110" s="28"/>
      <c r="H110" s="28"/>
      <c r="I110" s="92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6.5" customHeight="1">
      <c r="A111" s="28"/>
      <c r="B111" s="29"/>
      <c r="C111" s="28"/>
      <c r="D111" s="28"/>
      <c r="E111" s="250" t="str">
        <f>E7</f>
        <v>Výstavba zariadení využivajúcich OEZ v prevédzkach COOP Jednota Námestovo</v>
      </c>
      <c r="F111" s="251"/>
      <c r="G111" s="251"/>
      <c r="H111" s="251"/>
      <c r="I111" s="92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111</v>
      </c>
      <c r="D112" s="28"/>
      <c r="E112" s="28"/>
      <c r="F112" s="28"/>
      <c r="G112" s="28"/>
      <c r="H112" s="28"/>
      <c r="I112" s="92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6.5" customHeight="1">
      <c r="A113" s="28"/>
      <c r="B113" s="29"/>
      <c r="C113" s="28"/>
      <c r="D113" s="28"/>
      <c r="E113" s="235" t="str">
        <f>E9</f>
        <v>SO3.2 - SO3.2 COOP Oravské Veselé 3-67 Elektroinštalácia a MaR</v>
      </c>
      <c r="F113" s="249"/>
      <c r="G113" s="249"/>
      <c r="H113" s="249"/>
      <c r="I113" s="92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7" customHeight="1">
      <c r="A114" s="28"/>
      <c r="B114" s="29"/>
      <c r="C114" s="28"/>
      <c r="D114" s="28"/>
      <c r="E114" s="28"/>
      <c r="F114" s="28"/>
      <c r="G114" s="28"/>
      <c r="H114" s="28"/>
      <c r="I114" s="92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29"/>
      <c r="C115" s="25" t="s">
        <v>19</v>
      </c>
      <c r="D115" s="28"/>
      <c r="E115" s="28"/>
      <c r="F115" s="23" t="str">
        <f>F12</f>
        <v>Oravské Vesedlé</v>
      </c>
      <c r="G115" s="28"/>
      <c r="H115" s="28"/>
      <c r="I115" s="93" t="s">
        <v>21</v>
      </c>
      <c r="J115" s="51" t="str">
        <f>IF(J12="","",J12)</f>
        <v/>
      </c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7" customHeight="1">
      <c r="A116" s="28"/>
      <c r="B116" s="29"/>
      <c r="C116" s="28"/>
      <c r="D116" s="28"/>
      <c r="E116" s="28"/>
      <c r="F116" s="28"/>
      <c r="G116" s="28"/>
      <c r="H116" s="28"/>
      <c r="I116" s="92"/>
      <c r="J116" s="28"/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28" customHeight="1">
      <c r="A117" s="28"/>
      <c r="B117" s="29"/>
      <c r="C117" s="25" t="s">
        <v>22</v>
      </c>
      <c r="D117" s="28"/>
      <c r="E117" s="28"/>
      <c r="F117" s="23" t="str">
        <f>E15</f>
        <v xml:space="preserve">COOP Jednota Námestovo, s.d. </v>
      </c>
      <c r="G117" s="28"/>
      <c r="H117" s="28"/>
      <c r="I117" s="93" t="s">
        <v>27</v>
      </c>
      <c r="J117" s="26" t="str">
        <f>E21</f>
        <v xml:space="preserve">Entepro, s.r.o., 027 53 Istewbné č. 278 </v>
      </c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5.25" customHeight="1">
      <c r="A118" s="28"/>
      <c r="B118" s="29"/>
      <c r="C118" s="25" t="s">
        <v>26</v>
      </c>
      <c r="D118" s="28"/>
      <c r="E118" s="28"/>
      <c r="F118" s="23" t="str">
        <f>IF(E18="","",E18)</f>
        <v/>
      </c>
      <c r="G118" s="28"/>
      <c r="H118" s="28"/>
      <c r="I118" s="93" t="s">
        <v>30</v>
      </c>
      <c r="J118" s="26" t="str">
        <f>E24</f>
        <v>Daniel Martinko</v>
      </c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0.4" customHeight="1">
      <c r="A119" s="28"/>
      <c r="B119" s="29"/>
      <c r="C119" s="28"/>
      <c r="D119" s="28"/>
      <c r="E119" s="28"/>
      <c r="F119" s="28"/>
      <c r="G119" s="28"/>
      <c r="H119" s="28"/>
      <c r="I119" s="92"/>
      <c r="J119" s="28"/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11" customFormat="1" ht="29.25" customHeight="1">
      <c r="A120" s="132"/>
      <c r="B120" s="133"/>
      <c r="C120" s="134" t="s">
        <v>126</v>
      </c>
      <c r="D120" s="135" t="s">
        <v>58</v>
      </c>
      <c r="E120" s="135" t="s">
        <v>54</v>
      </c>
      <c r="F120" s="135" t="s">
        <v>55</v>
      </c>
      <c r="G120" s="135" t="s">
        <v>127</v>
      </c>
      <c r="H120" s="135" t="s">
        <v>128</v>
      </c>
      <c r="I120" s="136" t="s">
        <v>129</v>
      </c>
      <c r="J120" s="137" t="s">
        <v>116</v>
      </c>
      <c r="K120" s="138" t="s">
        <v>130</v>
      </c>
      <c r="L120" s="139"/>
      <c r="M120" s="58" t="s">
        <v>1</v>
      </c>
      <c r="N120" s="59" t="s">
        <v>37</v>
      </c>
      <c r="O120" s="59" t="s">
        <v>131</v>
      </c>
      <c r="P120" s="59" t="s">
        <v>132</v>
      </c>
      <c r="Q120" s="59" t="s">
        <v>133</v>
      </c>
      <c r="R120" s="59" t="s">
        <v>134</v>
      </c>
      <c r="S120" s="59" t="s">
        <v>135</v>
      </c>
      <c r="T120" s="60" t="s">
        <v>136</v>
      </c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</row>
    <row r="121" spans="1:65" s="2" customFormat="1" ht="22.9" customHeight="1">
      <c r="A121" s="28"/>
      <c r="B121" s="29"/>
      <c r="C121" s="65" t="s">
        <v>117</v>
      </c>
      <c r="D121" s="28"/>
      <c r="E121" s="28"/>
      <c r="F121" s="28"/>
      <c r="G121" s="28"/>
      <c r="H121" s="28"/>
      <c r="I121" s="92"/>
      <c r="J121" s="140">
        <f>BK121</f>
        <v>0</v>
      </c>
      <c r="K121" s="28"/>
      <c r="L121" s="29"/>
      <c r="M121" s="61"/>
      <c r="N121" s="52"/>
      <c r="O121" s="62"/>
      <c r="P121" s="141">
        <f>P122+P126+P153</f>
        <v>0</v>
      </c>
      <c r="Q121" s="62"/>
      <c r="R121" s="141">
        <f>R122+R126+R153</f>
        <v>0</v>
      </c>
      <c r="S121" s="62"/>
      <c r="T121" s="142">
        <f>T122+T126+T153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T121" s="15" t="s">
        <v>72</v>
      </c>
      <c r="AU121" s="15" t="s">
        <v>118</v>
      </c>
      <c r="BK121" s="143">
        <f>BK122+BK126+BK153</f>
        <v>0</v>
      </c>
    </row>
    <row r="122" spans="1:65" s="12" customFormat="1" ht="25.9" customHeight="1">
      <c r="B122" s="144"/>
      <c r="D122" s="145" t="s">
        <v>72</v>
      </c>
      <c r="E122" s="146" t="s">
        <v>137</v>
      </c>
      <c r="F122" s="146" t="s">
        <v>475</v>
      </c>
      <c r="I122" s="147"/>
      <c r="J122" s="148">
        <f>BK122</f>
        <v>0</v>
      </c>
      <c r="L122" s="144"/>
      <c r="M122" s="149"/>
      <c r="N122" s="150"/>
      <c r="O122" s="150"/>
      <c r="P122" s="151">
        <f>P123</f>
        <v>0</v>
      </c>
      <c r="Q122" s="150"/>
      <c r="R122" s="151">
        <f>R123</f>
        <v>0</v>
      </c>
      <c r="S122" s="150"/>
      <c r="T122" s="152">
        <f>T123</f>
        <v>0</v>
      </c>
      <c r="AR122" s="145" t="s">
        <v>81</v>
      </c>
      <c r="AT122" s="153" t="s">
        <v>72</v>
      </c>
      <c r="AU122" s="153" t="s">
        <v>73</v>
      </c>
      <c r="AY122" s="145" t="s">
        <v>139</v>
      </c>
      <c r="BK122" s="154">
        <f>BK123</f>
        <v>0</v>
      </c>
    </row>
    <row r="123" spans="1:65" s="12" customFormat="1" ht="22.9" customHeight="1">
      <c r="B123" s="144"/>
      <c r="D123" s="145" t="s">
        <v>72</v>
      </c>
      <c r="E123" s="155" t="s">
        <v>140</v>
      </c>
      <c r="F123" s="155" t="s">
        <v>320</v>
      </c>
      <c r="I123" s="147"/>
      <c r="J123" s="156">
        <f>BK123</f>
        <v>0</v>
      </c>
      <c r="L123" s="144"/>
      <c r="M123" s="149"/>
      <c r="N123" s="150"/>
      <c r="O123" s="150"/>
      <c r="P123" s="151">
        <f>SUM(P124:P125)</f>
        <v>0</v>
      </c>
      <c r="Q123" s="150"/>
      <c r="R123" s="151">
        <f>SUM(R124:R125)</f>
        <v>0</v>
      </c>
      <c r="S123" s="150"/>
      <c r="T123" s="152">
        <f>SUM(T124:T125)</f>
        <v>0</v>
      </c>
      <c r="AR123" s="145" t="s">
        <v>81</v>
      </c>
      <c r="AT123" s="153" t="s">
        <v>72</v>
      </c>
      <c r="AU123" s="153" t="s">
        <v>81</v>
      </c>
      <c r="AY123" s="145" t="s">
        <v>139</v>
      </c>
      <c r="BK123" s="154">
        <f>SUM(BK124:BK125)</f>
        <v>0</v>
      </c>
    </row>
    <row r="124" spans="1:65" s="2" customFormat="1" ht="16.5" customHeight="1">
      <c r="A124" s="28"/>
      <c r="B124" s="157"/>
      <c r="C124" s="158" t="s">
        <v>81</v>
      </c>
      <c r="D124" s="158" t="s">
        <v>142</v>
      </c>
      <c r="E124" s="159" t="s">
        <v>321</v>
      </c>
      <c r="F124" s="160" t="s">
        <v>322</v>
      </c>
      <c r="G124" s="161" t="s">
        <v>145</v>
      </c>
      <c r="H124" s="162">
        <v>6</v>
      </c>
      <c r="I124" s="163"/>
      <c r="J124" s="164">
        <f>ROUND(I124*H124,2)</f>
        <v>0</v>
      </c>
      <c r="K124" s="165"/>
      <c r="L124" s="29"/>
      <c r="M124" s="166" t="s">
        <v>1</v>
      </c>
      <c r="N124" s="167" t="s">
        <v>39</v>
      </c>
      <c r="O124" s="54"/>
      <c r="P124" s="168">
        <f>O124*H124</f>
        <v>0</v>
      </c>
      <c r="Q124" s="168">
        <v>0</v>
      </c>
      <c r="R124" s="168">
        <f>Q124*H124</f>
        <v>0</v>
      </c>
      <c r="S124" s="168">
        <v>0</v>
      </c>
      <c r="T124" s="169">
        <f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70" t="s">
        <v>146</v>
      </c>
      <c r="AT124" s="170" t="s">
        <v>142</v>
      </c>
      <c r="AU124" s="170" t="s">
        <v>147</v>
      </c>
      <c r="AY124" s="15" t="s">
        <v>139</v>
      </c>
      <c r="BE124" s="171">
        <f>IF(N124="základná",J124,0)</f>
        <v>0</v>
      </c>
      <c r="BF124" s="171">
        <f>IF(N124="znížená",J124,0)</f>
        <v>0</v>
      </c>
      <c r="BG124" s="171">
        <f>IF(N124="zákl. prenesená",J124,0)</f>
        <v>0</v>
      </c>
      <c r="BH124" s="171">
        <f>IF(N124="zníž. prenesená",J124,0)</f>
        <v>0</v>
      </c>
      <c r="BI124" s="171">
        <f>IF(N124="nulová",J124,0)</f>
        <v>0</v>
      </c>
      <c r="BJ124" s="15" t="s">
        <v>147</v>
      </c>
      <c r="BK124" s="171">
        <f>ROUND(I124*H124,2)</f>
        <v>0</v>
      </c>
      <c r="BL124" s="15" t="s">
        <v>146</v>
      </c>
      <c r="BM124" s="170" t="s">
        <v>577</v>
      </c>
    </row>
    <row r="125" spans="1:65" s="2" customFormat="1" ht="16.5" customHeight="1">
      <c r="A125" s="28"/>
      <c r="B125" s="157"/>
      <c r="C125" s="158" t="s">
        <v>147</v>
      </c>
      <c r="D125" s="158" t="s">
        <v>142</v>
      </c>
      <c r="E125" s="159" t="s">
        <v>324</v>
      </c>
      <c r="F125" s="160" t="s">
        <v>325</v>
      </c>
      <c r="G125" s="161" t="s">
        <v>145</v>
      </c>
      <c r="H125" s="162">
        <v>4</v>
      </c>
      <c r="I125" s="163"/>
      <c r="J125" s="164">
        <f>ROUND(I125*H125,2)</f>
        <v>0</v>
      </c>
      <c r="K125" s="165"/>
      <c r="L125" s="29"/>
      <c r="M125" s="166" t="s">
        <v>1</v>
      </c>
      <c r="N125" s="167" t="s">
        <v>39</v>
      </c>
      <c r="O125" s="54"/>
      <c r="P125" s="168">
        <f>O125*H125</f>
        <v>0</v>
      </c>
      <c r="Q125" s="168">
        <v>0</v>
      </c>
      <c r="R125" s="168">
        <f>Q125*H125</f>
        <v>0</v>
      </c>
      <c r="S125" s="168">
        <v>0</v>
      </c>
      <c r="T125" s="169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70" t="s">
        <v>146</v>
      </c>
      <c r="AT125" s="170" t="s">
        <v>142</v>
      </c>
      <c r="AU125" s="170" t="s">
        <v>147</v>
      </c>
      <c r="AY125" s="15" t="s">
        <v>139</v>
      </c>
      <c r="BE125" s="171">
        <f>IF(N125="základná",J125,0)</f>
        <v>0</v>
      </c>
      <c r="BF125" s="171">
        <f>IF(N125="znížená",J125,0)</f>
        <v>0</v>
      </c>
      <c r="BG125" s="171">
        <f>IF(N125="zákl. prenesená",J125,0)</f>
        <v>0</v>
      </c>
      <c r="BH125" s="171">
        <f>IF(N125="zníž. prenesená",J125,0)</f>
        <v>0</v>
      </c>
      <c r="BI125" s="171">
        <f>IF(N125="nulová",J125,0)</f>
        <v>0</v>
      </c>
      <c r="BJ125" s="15" t="s">
        <v>147</v>
      </c>
      <c r="BK125" s="171">
        <f>ROUND(I125*H125,2)</f>
        <v>0</v>
      </c>
      <c r="BL125" s="15" t="s">
        <v>146</v>
      </c>
      <c r="BM125" s="170" t="s">
        <v>578</v>
      </c>
    </row>
    <row r="126" spans="1:65" s="12" customFormat="1" ht="25.9" customHeight="1">
      <c r="B126" s="144"/>
      <c r="D126" s="145" t="s">
        <v>72</v>
      </c>
      <c r="E126" s="146" t="s">
        <v>182</v>
      </c>
      <c r="F126" s="146" t="s">
        <v>478</v>
      </c>
      <c r="I126" s="147"/>
      <c r="J126" s="148">
        <f>BK126</f>
        <v>0</v>
      </c>
      <c r="L126" s="144"/>
      <c r="M126" s="149"/>
      <c r="N126" s="150"/>
      <c r="O126" s="150"/>
      <c r="P126" s="151">
        <f>P127</f>
        <v>0</v>
      </c>
      <c r="Q126" s="150"/>
      <c r="R126" s="151">
        <f>R127</f>
        <v>0</v>
      </c>
      <c r="S126" s="150"/>
      <c r="T126" s="152">
        <f>T127</f>
        <v>0</v>
      </c>
      <c r="AR126" s="145" t="s">
        <v>153</v>
      </c>
      <c r="AT126" s="153" t="s">
        <v>72</v>
      </c>
      <c r="AU126" s="153" t="s">
        <v>73</v>
      </c>
      <c r="AY126" s="145" t="s">
        <v>139</v>
      </c>
      <c r="BK126" s="154">
        <f>BK127</f>
        <v>0</v>
      </c>
    </row>
    <row r="127" spans="1:65" s="12" customFormat="1" ht="22.9" customHeight="1">
      <c r="B127" s="144"/>
      <c r="D127" s="145" t="s">
        <v>72</v>
      </c>
      <c r="E127" s="155" t="s">
        <v>327</v>
      </c>
      <c r="F127" s="155" t="s">
        <v>328</v>
      </c>
      <c r="I127" s="147"/>
      <c r="J127" s="156">
        <f>BK127</f>
        <v>0</v>
      </c>
      <c r="L127" s="144"/>
      <c r="M127" s="149"/>
      <c r="N127" s="150"/>
      <c r="O127" s="150"/>
      <c r="P127" s="151">
        <f>SUM(P128:P152)</f>
        <v>0</v>
      </c>
      <c r="Q127" s="150"/>
      <c r="R127" s="151">
        <f>SUM(R128:R152)</f>
        <v>0</v>
      </c>
      <c r="S127" s="150"/>
      <c r="T127" s="152">
        <f>SUM(T128:T152)</f>
        <v>0</v>
      </c>
      <c r="AR127" s="145" t="s">
        <v>153</v>
      </c>
      <c r="AT127" s="153" t="s">
        <v>72</v>
      </c>
      <c r="AU127" s="153" t="s">
        <v>81</v>
      </c>
      <c r="AY127" s="145" t="s">
        <v>139</v>
      </c>
      <c r="BK127" s="154">
        <f>SUM(BK128:BK152)</f>
        <v>0</v>
      </c>
    </row>
    <row r="128" spans="1:65" s="2" customFormat="1" ht="16.5" customHeight="1">
      <c r="A128" s="28"/>
      <c r="B128" s="157"/>
      <c r="C128" s="158" t="s">
        <v>153</v>
      </c>
      <c r="D128" s="158" t="s">
        <v>142</v>
      </c>
      <c r="E128" s="159" t="s">
        <v>329</v>
      </c>
      <c r="F128" s="160" t="s">
        <v>330</v>
      </c>
      <c r="G128" s="161" t="s">
        <v>178</v>
      </c>
      <c r="H128" s="162">
        <v>6</v>
      </c>
      <c r="I128" s="163"/>
      <c r="J128" s="164">
        <f t="shared" ref="J128:J152" si="0">ROUND(I128*H128,2)</f>
        <v>0</v>
      </c>
      <c r="K128" s="165"/>
      <c r="L128" s="29"/>
      <c r="M128" s="166" t="s">
        <v>1</v>
      </c>
      <c r="N128" s="167" t="s">
        <v>39</v>
      </c>
      <c r="O128" s="54"/>
      <c r="P128" s="168">
        <f t="shared" ref="P128:P152" si="1">O128*H128</f>
        <v>0</v>
      </c>
      <c r="Q128" s="168">
        <v>0</v>
      </c>
      <c r="R128" s="168">
        <f t="shared" ref="R128:R152" si="2">Q128*H128</f>
        <v>0</v>
      </c>
      <c r="S128" s="168">
        <v>0</v>
      </c>
      <c r="T128" s="169">
        <f t="shared" ref="T128:T152" si="3"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70" t="s">
        <v>331</v>
      </c>
      <c r="AT128" s="170" t="s">
        <v>142</v>
      </c>
      <c r="AU128" s="170" t="s">
        <v>147</v>
      </c>
      <c r="AY128" s="15" t="s">
        <v>139</v>
      </c>
      <c r="BE128" s="171">
        <f t="shared" ref="BE128:BE152" si="4">IF(N128="základná",J128,0)</f>
        <v>0</v>
      </c>
      <c r="BF128" s="171">
        <f t="shared" ref="BF128:BF152" si="5">IF(N128="znížená",J128,0)</f>
        <v>0</v>
      </c>
      <c r="BG128" s="171">
        <f t="shared" ref="BG128:BG152" si="6">IF(N128="zákl. prenesená",J128,0)</f>
        <v>0</v>
      </c>
      <c r="BH128" s="171">
        <f t="shared" ref="BH128:BH152" si="7">IF(N128="zníž. prenesená",J128,0)</f>
        <v>0</v>
      </c>
      <c r="BI128" s="171">
        <f t="shared" ref="BI128:BI152" si="8">IF(N128="nulová",J128,0)</f>
        <v>0</v>
      </c>
      <c r="BJ128" s="15" t="s">
        <v>147</v>
      </c>
      <c r="BK128" s="171">
        <f t="shared" ref="BK128:BK152" si="9">ROUND(I128*H128,2)</f>
        <v>0</v>
      </c>
      <c r="BL128" s="15" t="s">
        <v>331</v>
      </c>
      <c r="BM128" s="170" t="s">
        <v>579</v>
      </c>
    </row>
    <row r="129" spans="1:65" s="2" customFormat="1" ht="16.5" customHeight="1">
      <c r="A129" s="28"/>
      <c r="B129" s="157"/>
      <c r="C129" s="181" t="s">
        <v>146</v>
      </c>
      <c r="D129" s="181" t="s">
        <v>182</v>
      </c>
      <c r="E129" s="182" t="s">
        <v>333</v>
      </c>
      <c r="F129" s="183" t="s">
        <v>334</v>
      </c>
      <c r="G129" s="184" t="s">
        <v>178</v>
      </c>
      <c r="H129" s="185">
        <v>6</v>
      </c>
      <c r="I129" s="186"/>
      <c r="J129" s="187">
        <f t="shared" si="0"/>
        <v>0</v>
      </c>
      <c r="K129" s="188"/>
      <c r="L129" s="189"/>
      <c r="M129" s="190" t="s">
        <v>1</v>
      </c>
      <c r="N129" s="191" t="s">
        <v>39</v>
      </c>
      <c r="O129" s="54"/>
      <c r="P129" s="168">
        <f t="shared" si="1"/>
        <v>0</v>
      </c>
      <c r="Q129" s="168">
        <v>0</v>
      </c>
      <c r="R129" s="168">
        <f t="shared" si="2"/>
        <v>0</v>
      </c>
      <c r="S129" s="168">
        <v>0</v>
      </c>
      <c r="T129" s="169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70" t="s">
        <v>335</v>
      </c>
      <c r="AT129" s="170" t="s">
        <v>182</v>
      </c>
      <c r="AU129" s="170" t="s">
        <v>147</v>
      </c>
      <c r="AY129" s="15" t="s">
        <v>139</v>
      </c>
      <c r="BE129" s="171">
        <f t="shared" si="4"/>
        <v>0</v>
      </c>
      <c r="BF129" s="171">
        <f t="shared" si="5"/>
        <v>0</v>
      </c>
      <c r="BG129" s="171">
        <f t="shared" si="6"/>
        <v>0</v>
      </c>
      <c r="BH129" s="171">
        <f t="shared" si="7"/>
        <v>0</v>
      </c>
      <c r="BI129" s="171">
        <f t="shared" si="8"/>
        <v>0</v>
      </c>
      <c r="BJ129" s="15" t="s">
        <v>147</v>
      </c>
      <c r="BK129" s="171">
        <f t="shared" si="9"/>
        <v>0</v>
      </c>
      <c r="BL129" s="15" t="s">
        <v>331</v>
      </c>
      <c r="BM129" s="170" t="s">
        <v>580</v>
      </c>
    </row>
    <row r="130" spans="1:65" s="2" customFormat="1" ht="16.5" customHeight="1">
      <c r="A130" s="28"/>
      <c r="B130" s="157"/>
      <c r="C130" s="158" t="s">
        <v>162</v>
      </c>
      <c r="D130" s="158" t="s">
        <v>142</v>
      </c>
      <c r="E130" s="159" t="s">
        <v>337</v>
      </c>
      <c r="F130" s="160" t="s">
        <v>338</v>
      </c>
      <c r="G130" s="161" t="s">
        <v>145</v>
      </c>
      <c r="H130" s="162">
        <v>4</v>
      </c>
      <c r="I130" s="163"/>
      <c r="J130" s="164">
        <f t="shared" si="0"/>
        <v>0</v>
      </c>
      <c r="K130" s="165"/>
      <c r="L130" s="29"/>
      <c r="M130" s="166" t="s">
        <v>1</v>
      </c>
      <c r="N130" s="167" t="s">
        <v>39</v>
      </c>
      <c r="O130" s="54"/>
      <c r="P130" s="168">
        <f t="shared" si="1"/>
        <v>0</v>
      </c>
      <c r="Q130" s="168">
        <v>0</v>
      </c>
      <c r="R130" s="168">
        <f t="shared" si="2"/>
        <v>0</v>
      </c>
      <c r="S130" s="168">
        <v>0</v>
      </c>
      <c r="T130" s="169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70" t="s">
        <v>331</v>
      </c>
      <c r="AT130" s="170" t="s">
        <v>142</v>
      </c>
      <c r="AU130" s="170" t="s">
        <v>147</v>
      </c>
      <c r="AY130" s="15" t="s">
        <v>139</v>
      </c>
      <c r="BE130" s="171">
        <f t="shared" si="4"/>
        <v>0</v>
      </c>
      <c r="BF130" s="171">
        <f t="shared" si="5"/>
        <v>0</v>
      </c>
      <c r="BG130" s="171">
        <f t="shared" si="6"/>
        <v>0</v>
      </c>
      <c r="BH130" s="171">
        <f t="shared" si="7"/>
        <v>0</v>
      </c>
      <c r="BI130" s="171">
        <f t="shared" si="8"/>
        <v>0</v>
      </c>
      <c r="BJ130" s="15" t="s">
        <v>147</v>
      </c>
      <c r="BK130" s="171">
        <f t="shared" si="9"/>
        <v>0</v>
      </c>
      <c r="BL130" s="15" t="s">
        <v>331</v>
      </c>
      <c r="BM130" s="170" t="s">
        <v>581</v>
      </c>
    </row>
    <row r="131" spans="1:65" s="2" customFormat="1" ht="16.5" customHeight="1">
      <c r="A131" s="28"/>
      <c r="B131" s="157"/>
      <c r="C131" s="181" t="s">
        <v>175</v>
      </c>
      <c r="D131" s="181" t="s">
        <v>182</v>
      </c>
      <c r="E131" s="182" t="s">
        <v>340</v>
      </c>
      <c r="F131" s="183" t="s">
        <v>341</v>
      </c>
      <c r="G131" s="184" t="s">
        <v>145</v>
      </c>
      <c r="H131" s="185">
        <v>4</v>
      </c>
      <c r="I131" s="186"/>
      <c r="J131" s="187">
        <f t="shared" si="0"/>
        <v>0</v>
      </c>
      <c r="K131" s="188"/>
      <c r="L131" s="189"/>
      <c r="M131" s="190" t="s">
        <v>1</v>
      </c>
      <c r="N131" s="191" t="s">
        <v>39</v>
      </c>
      <c r="O131" s="54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70" t="s">
        <v>335</v>
      </c>
      <c r="AT131" s="170" t="s">
        <v>182</v>
      </c>
      <c r="AU131" s="170" t="s">
        <v>147</v>
      </c>
      <c r="AY131" s="15" t="s">
        <v>139</v>
      </c>
      <c r="BE131" s="171">
        <f t="shared" si="4"/>
        <v>0</v>
      </c>
      <c r="BF131" s="171">
        <f t="shared" si="5"/>
        <v>0</v>
      </c>
      <c r="BG131" s="171">
        <f t="shared" si="6"/>
        <v>0</v>
      </c>
      <c r="BH131" s="171">
        <f t="shared" si="7"/>
        <v>0</v>
      </c>
      <c r="BI131" s="171">
        <f t="shared" si="8"/>
        <v>0</v>
      </c>
      <c r="BJ131" s="15" t="s">
        <v>147</v>
      </c>
      <c r="BK131" s="171">
        <f t="shared" si="9"/>
        <v>0</v>
      </c>
      <c r="BL131" s="15" t="s">
        <v>331</v>
      </c>
      <c r="BM131" s="170" t="s">
        <v>582</v>
      </c>
    </row>
    <row r="132" spans="1:65" s="2" customFormat="1" ht="16.5" customHeight="1">
      <c r="A132" s="28"/>
      <c r="B132" s="157"/>
      <c r="C132" s="158" t="s">
        <v>181</v>
      </c>
      <c r="D132" s="158" t="s">
        <v>142</v>
      </c>
      <c r="E132" s="159" t="s">
        <v>343</v>
      </c>
      <c r="F132" s="160" t="s">
        <v>344</v>
      </c>
      <c r="G132" s="161" t="s">
        <v>178</v>
      </c>
      <c r="H132" s="162">
        <v>10</v>
      </c>
      <c r="I132" s="163"/>
      <c r="J132" s="164">
        <f t="shared" si="0"/>
        <v>0</v>
      </c>
      <c r="K132" s="165"/>
      <c r="L132" s="29"/>
      <c r="M132" s="166" t="s">
        <v>1</v>
      </c>
      <c r="N132" s="167" t="s">
        <v>39</v>
      </c>
      <c r="O132" s="54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70" t="s">
        <v>331</v>
      </c>
      <c r="AT132" s="170" t="s">
        <v>142</v>
      </c>
      <c r="AU132" s="170" t="s">
        <v>147</v>
      </c>
      <c r="AY132" s="15" t="s">
        <v>139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5" t="s">
        <v>147</v>
      </c>
      <c r="BK132" s="171">
        <f t="shared" si="9"/>
        <v>0</v>
      </c>
      <c r="BL132" s="15" t="s">
        <v>331</v>
      </c>
      <c r="BM132" s="170" t="s">
        <v>583</v>
      </c>
    </row>
    <row r="133" spans="1:65" s="2" customFormat="1" ht="16.5" customHeight="1">
      <c r="A133" s="28"/>
      <c r="B133" s="157"/>
      <c r="C133" s="181" t="s">
        <v>187</v>
      </c>
      <c r="D133" s="181" t="s">
        <v>182</v>
      </c>
      <c r="E133" s="182" t="s">
        <v>346</v>
      </c>
      <c r="F133" s="183" t="s">
        <v>347</v>
      </c>
      <c r="G133" s="184" t="s">
        <v>178</v>
      </c>
      <c r="H133" s="185">
        <v>10</v>
      </c>
      <c r="I133" s="186"/>
      <c r="J133" s="187">
        <f t="shared" si="0"/>
        <v>0</v>
      </c>
      <c r="K133" s="188"/>
      <c r="L133" s="189"/>
      <c r="M133" s="190" t="s">
        <v>1</v>
      </c>
      <c r="N133" s="191" t="s">
        <v>39</v>
      </c>
      <c r="O133" s="54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70" t="s">
        <v>335</v>
      </c>
      <c r="AT133" s="170" t="s">
        <v>182</v>
      </c>
      <c r="AU133" s="170" t="s">
        <v>147</v>
      </c>
      <c r="AY133" s="15" t="s">
        <v>139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5" t="s">
        <v>147</v>
      </c>
      <c r="BK133" s="171">
        <f t="shared" si="9"/>
        <v>0</v>
      </c>
      <c r="BL133" s="15" t="s">
        <v>331</v>
      </c>
      <c r="BM133" s="170" t="s">
        <v>584</v>
      </c>
    </row>
    <row r="134" spans="1:65" s="2" customFormat="1" ht="16.5" customHeight="1">
      <c r="A134" s="28"/>
      <c r="B134" s="157"/>
      <c r="C134" s="158" t="s">
        <v>140</v>
      </c>
      <c r="D134" s="158" t="s">
        <v>142</v>
      </c>
      <c r="E134" s="159" t="s">
        <v>585</v>
      </c>
      <c r="F134" s="160" t="s">
        <v>586</v>
      </c>
      <c r="G134" s="161" t="s">
        <v>145</v>
      </c>
      <c r="H134" s="162">
        <v>50</v>
      </c>
      <c r="I134" s="163"/>
      <c r="J134" s="164">
        <f t="shared" si="0"/>
        <v>0</v>
      </c>
      <c r="K134" s="165"/>
      <c r="L134" s="29"/>
      <c r="M134" s="166" t="s">
        <v>1</v>
      </c>
      <c r="N134" s="167" t="s">
        <v>39</v>
      </c>
      <c r="O134" s="54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70" t="s">
        <v>331</v>
      </c>
      <c r="AT134" s="170" t="s">
        <v>142</v>
      </c>
      <c r="AU134" s="170" t="s">
        <v>147</v>
      </c>
      <c r="AY134" s="15" t="s">
        <v>139</v>
      </c>
      <c r="BE134" s="171">
        <f t="shared" si="4"/>
        <v>0</v>
      </c>
      <c r="BF134" s="171">
        <f t="shared" si="5"/>
        <v>0</v>
      </c>
      <c r="BG134" s="171">
        <f t="shared" si="6"/>
        <v>0</v>
      </c>
      <c r="BH134" s="171">
        <f t="shared" si="7"/>
        <v>0</v>
      </c>
      <c r="BI134" s="171">
        <f t="shared" si="8"/>
        <v>0</v>
      </c>
      <c r="BJ134" s="15" t="s">
        <v>147</v>
      </c>
      <c r="BK134" s="171">
        <f t="shared" si="9"/>
        <v>0</v>
      </c>
      <c r="BL134" s="15" t="s">
        <v>331</v>
      </c>
      <c r="BM134" s="170" t="s">
        <v>587</v>
      </c>
    </row>
    <row r="135" spans="1:65" s="2" customFormat="1" ht="16.5" customHeight="1">
      <c r="A135" s="28"/>
      <c r="B135" s="157"/>
      <c r="C135" s="181" t="s">
        <v>194</v>
      </c>
      <c r="D135" s="181" t="s">
        <v>182</v>
      </c>
      <c r="E135" s="182" t="s">
        <v>588</v>
      </c>
      <c r="F135" s="183" t="s">
        <v>589</v>
      </c>
      <c r="G135" s="184" t="s">
        <v>145</v>
      </c>
      <c r="H135" s="185">
        <v>50</v>
      </c>
      <c r="I135" s="186"/>
      <c r="J135" s="187">
        <f t="shared" si="0"/>
        <v>0</v>
      </c>
      <c r="K135" s="188"/>
      <c r="L135" s="189"/>
      <c r="M135" s="190" t="s">
        <v>1</v>
      </c>
      <c r="N135" s="191" t="s">
        <v>39</v>
      </c>
      <c r="O135" s="54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70" t="s">
        <v>335</v>
      </c>
      <c r="AT135" s="170" t="s">
        <v>182</v>
      </c>
      <c r="AU135" s="170" t="s">
        <v>147</v>
      </c>
      <c r="AY135" s="15" t="s">
        <v>139</v>
      </c>
      <c r="BE135" s="171">
        <f t="shared" si="4"/>
        <v>0</v>
      </c>
      <c r="BF135" s="171">
        <f t="shared" si="5"/>
        <v>0</v>
      </c>
      <c r="BG135" s="171">
        <f t="shared" si="6"/>
        <v>0</v>
      </c>
      <c r="BH135" s="171">
        <f t="shared" si="7"/>
        <v>0</v>
      </c>
      <c r="BI135" s="171">
        <f t="shared" si="8"/>
        <v>0</v>
      </c>
      <c r="BJ135" s="15" t="s">
        <v>147</v>
      </c>
      <c r="BK135" s="171">
        <f t="shared" si="9"/>
        <v>0</v>
      </c>
      <c r="BL135" s="15" t="s">
        <v>331</v>
      </c>
      <c r="BM135" s="170" t="s">
        <v>590</v>
      </c>
    </row>
    <row r="136" spans="1:65" s="2" customFormat="1" ht="16.5" customHeight="1">
      <c r="A136" s="28"/>
      <c r="B136" s="157"/>
      <c r="C136" s="158" t="s">
        <v>198</v>
      </c>
      <c r="D136" s="158" t="s">
        <v>142</v>
      </c>
      <c r="E136" s="159" t="s">
        <v>349</v>
      </c>
      <c r="F136" s="160" t="s">
        <v>350</v>
      </c>
      <c r="G136" s="161" t="s">
        <v>145</v>
      </c>
      <c r="H136" s="162">
        <v>3</v>
      </c>
      <c r="I136" s="163"/>
      <c r="J136" s="164">
        <f t="shared" si="0"/>
        <v>0</v>
      </c>
      <c r="K136" s="165"/>
      <c r="L136" s="29"/>
      <c r="M136" s="166" t="s">
        <v>1</v>
      </c>
      <c r="N136" s="167" t="s">
        <v>39</v>
      </c>
      <c r="O136" s="54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70" t="s">
        <v>331</v>
      </c>
      <c r="AT136" s="170" t="s">
        <v>142</v>
      </c>
      <c r="AU136" s="170" t="s">
        <v>147</v>
      </c>
      <c r="AY136" s="15" t="s">
        <v>139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5" t="s">
        <v>147</v>
      </c>
      <c r="BK136" s="171">
        <f t="shared" si="9"/>
        <v>0</v>
      </c>
      <c r="BL136" s="15" t="s">
        <v>331</v>
      </c>
      <c r="BM136" s="170" t="s">
        <v>591</v>
      </c>
    </row>
    <row r="137" spans="1:65" s="2" customFormat="1" ht="16.5" customHeight="1">
      <c r="A137" s="28"/>
      <c r="B137" s="157"/>
      <c r="C137" s="158" t="s">
        <v>202</v>
      </c>
      <c r="D137" s="158" t="s">
        <v>142</v>
      </c>
      <c r="E137" s="159" t="s">
        <v>352</v>
      </c>
      <c r="F137" s="160" t="s">
        <v>353</v>
      </c>
      <c r="G137" s="161" t="s">
        <v>145</v>
      </c>
      <c r="H137" s="162">
        <v>4</v>
      </c>
      <c r="I137" s="163"/>
      <c r="J137" s="164">
        <f t="shared" si="0"/>
        <v>0</v>
      </c>
      <c r="K137" s="165"/>
      <c r="L137" s="29"/>
      <c r="M137" s="166" t="s">
        <v>1</v>
      </c>
      <c r="N137" s="167" t="s">
        <v>39</v>
      </c>
      <c r="O137" s="54"/>
      <c r="P137" s="168">
        <f t="shared" si="1"/>
        <v>0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70" t="s">
        <v>331</v>
      </c>
      <c r="AT137" s="170" t="s">
        <v>142</v>
      </c>
      <c r="AU137" s="170" t="s">
        <v>147</v>
      </c>
      <c r="AY137" s="15" t="s">
        <v>139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5" t="s">
        <v>147</v>
      </c>
      <c r="BK137" s="171">
        <f t="shared" si="9"/>
        <v>0</v>
      </c>
      <c r="BL137" s="15" t="s">
        <v>331</v>
      </c>
      <c r="BM137" s="170" t="s">
        <v>592</v>
      </c>
    </row>
    <row r="138" spans="1:65" s="2" customFormat="1" ht="16.5" customHeight="1">
      <c r="A138" s="28"/>
      <c r="B138" s="157"/>
      <c r="C138" s="158" t="s">
        <v>206</v>
      </c>
      <c r="D138" s="158" t="s">
        <v>142</v>
      </c>
      <c r="E138" s="159" t="s">
        <v>358</v>
      </c>
      <c r="F138" s="160" t="s">
        <v>359</v>
      </c>
      <c r="G138" s="161" t="s">
        <v>145</v>
      </c>
      <c r="H138" s="162">
        <v>1</v>
      </c>
      <c r="I138" s="163"/>
      <c r="J138" s="164">
        <f t="shared" si="0"/>
        <v>0</v>
      </c>
      <c r="K138" s="165"/>
      <c r="L138" s="29"/>
      <c r="M138" s="166" t="s">
        <v>1</v>
      </c>
      <c r="N138" s="167" t="s">
        <v>39</v>
      </c>
      <c r="O138" s="54"/>
      <c r="P138" s="168">
        <f t="shared" si="1"/>
        <v>0</v>
      </c>
      <c r="Q138" s="168">
        <v>0</v>
      </c>
      <c r="R138" s="168">
        <f t="shared" si="2"/>
        <v>0</v>
      </c>
      <c r="S138" s="168">
        <v>0</v>
      </c>
      <c r="T138" s="169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70" t="s">
        <v>331</v>
      </c>
      <c r="AT138" s="170" t="s">
        <v>142</v>
      </c>
      <c r="AU138" s="170" t="s">
        <v>147</v>
      </c>
      <c r="AY138" s="15" t="s">
        <v>139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5" t="s">
        <v>147</v>
      </c>
      <c r="BK138" s="171">
        <f t="shared" si="9"/>
        <v>0</v>
      </c>
      <c r="BL138" s="15" t="s">
        <v>331</v>
      </c>
      <c r="BM138" s="170" t="s">
        <v>593</v>
      </c>
    </row>
    <row r="139" spans="1:65" s="2" customFormat="1" ht="16.5" customHeight="1">
      <c r="A139" s="28"/>
      <c r="B139" s="157"/>
      <c r="C139" s="181" t="s">
        <v>210</v>
      </c>
      <c r="D139" s="181" t="s">
        <v>182</v>
      </c>
      <c r="E139" s="182" t="s">
        <v>361</v>
      </c>
      <c r="F139" s="183" t="s">
        <v>362</v>
      </c>
      <c r="G139" s="184" t="s">
        <v>145</v>
      </c>
      <c r="H139" s="185">
        <v>1</v>
      </c>
      <c r="I139" s="186"/>
      <c r="J139" s="187">
        <f t="shared" si="0"/>
        <v>0</v>
      </c>
      <c r="K139" s="188"/>
      <c r="L139" s="189"/>
      <c r="M139" s="190" t="s">
        <v>1</v>
      </c>
      <c r="N139" s="191" t="s">
        <v>39</v>
      </c>
      <c r="O139" s="54"/>
      <c r="P139" s="168">
        <f t="shared" si="1"/>
        <v>0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70" t="s">
        <v>335</v>
      </c>
      <c r="AT139" s="170" t="s">
        <v>182</v>
      </c>
      <c r="AU139" s="170" t="s">
        <v>147</v>
      </c>
      <c r="AY139" s="15" t="s">
        <v>139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5" t="s">
        <v>147</v>
      </c>
      <c r="BK139" s="171">
        <f t="shared" si="9"/>
        <v>0</v>
      </c>
      <c r="BL139" s="15" t="s">
        <v>331</v>
      </c>
      <c r="BM139" s="170" t="s">
        <v>594</v>
      </c>
    </row>
    <row r="140" spans="1:65" s="2" customFormat="1" ht="16.5" customHeight="1">
      <c r="A140" s="28"/>
      <c r="B140" s="157"/>
      <c r="C140" s="158" t="s">
        <v>217</v>
      </c>
      <c r="D140" s="158" t="s">
        <v>142</v>
      </c>
      <c r="E140" s="159" t="s">
        <v>364</v>
      </c>
      <c r="F140" s="160" t="s">
        <v>489</v>
      </c>
      <c r="G140" s="161" t="s">
        <v>145</v>
      </c>
      <c r="H140" s="162">
        <v>1</v>
      </c>
      <c r="I140" s="163"/>
      <c r="J140" s="164">
        <f t="shared" si="0"/>
        <v>0</v>
      </c>
      <c r="K140" s="165"/>
      <c r="L140" s="29"/>
      <c r="M140" s="166" t="s">
        <v>1</v>
      </c>
      <c r="N140" s="167" t="s">
        <v>39</v>
      </c>
      <c r="O140" s="54"/>
      <c r="P140" s="168">
        <f t="shared" si="1"/>
        <v>0</v>
      </c>
      <c r="Q140" s="168">
        <v>0</v>
      </c>
      <c r="R140" s="168">
        <f t="shared" si="2"/>
        <v>0</v>
      </c>
      <c r="S140" s="168">
        <v>0</v>
      </c>
      <c r="T140" s="169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70" t="s">
        <v>331</v>
      </c>
      <c r="AT140" s="170" t="s">
        <v>142</v>
      </c>
      <c r="AU140" s="170" t="s">
        <v>147</v>
      </c>
      <c r="AY140" s="15" t="s">
        <v>139</v>
      </c>
      <c r="BE140" s="171">
        <f t="shared" si="4"/>
        <v>0</v>
      </c>
      <c r="BF140" s="171">
        <f t="shared" si="5"/>
        <v>0</v>
      </c>
      <c r="BG140" s="171">
        <f t="shared" si="6"/>
        <v>0</v>
      </c>
      <c r="BH140" s="171">
        <f t="shared" si="7"/>
        <v>0</v>
      </c>
      <c r="BI140" s="171">
        <f t="shared" si="8"/>
        <v>0</v>
      </c>
      <c r="BJ140" s="15" t="s">
        <v>147</v>
      </c>
      <c r="BK140" s="171">
        <f t="shared" si="9"/>
        <v>0</v>
      </c>
      <c r="BL140" s="15" t="s">
        <v>331</v>
      </c>
      <c r="BM140" s="170" t="s">
        <v>595</v>
      </c>
    </row>
    <row r="141" spans="1:65" s="2" customFormat="1" ht="16.5" customHeight="1">
      <c r="A141" s="28"/>
      <c r="B141" s="157"/>
      <c r="C141" s="158" t="s">
        <v>179</v>
      </c>
      <c r="D141" s="158" t="s">
        <v>142</v>
      </c>
      <c r="E141" s="159" t="s">
        <v>370</v>
      </c>
      <c r="F141" s="160" t="s">
        <v>371</v>
      </c>
      <c r="G141" s="161" t="s">
        <v>178</v>
      </c>
      <c r="H141" s="162">
        <v>16</v>
      </c>
      <c r="I141" s="163"/>
      <c r="J141" s="164">
        <f t="shared" si="0"/>
        <v>0</v>
      </c>
      <c r="K141" s="165"/>
      <c r="L141" s="29"/>
      <c r="M141" s="166" t="s">
        <v>1</v>
      </c>
      <c r="N141" s="167" t="s">
        <v>39</v>
      </c>
      <c r="O141" s="54"/>
      <c r="P141" s="168">
        <f t="shared" si="1"/>
        <v>0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70" t="s">
        <v>331</v>
      </c>
      <c r="AT141" s="170" t="s">
        <v>142</v>
      </c>
      <c r="AU141" s="170" t="s">
        <v>147</v>
      </c>
      <c r="AY141" s="15" t="s">
        <v>139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5" t="s">
        <v>147</v>
      </c>
      <c r="BK141" s="171">
        <f t="shared" si="9"/>
        <v>0</v>
      </c>
      <c r="BL141" s="15" t="s">
        <v>331</v>
      </c>
      <c r="BM141" s="170" t="s">
        <v>596</v>
      </c>
    </row>
    <row r="142" spans="1:65" s="2" customFormat="1" ht="16.5" customHeight="1">
      <c r="A142" s="28"/>
      <c r="B142" s="157"/>
      <c r="C142" s="181" t="s">
        <v>224</v>
      </c>
      <c r="D142" s="181" t="s">
        <v>182</v>
      </c>
      <c r="E142" s="182" t="s">
        <v>373</v>
      </c>
      <c r="F142" s="183" t="s">
        <v>374</v>
      </c>
      <c r="G142" s="184" t="s">
        <v>178</v>
      </c>
      <c r="H142" s="185">
        <v>16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39</v>
      </c>
      <c r="O142" s="54"/>
      <c r="P142" s="168">
        <f t="shared" si="1"/>
        <v>0</v>
      </c>
      <c r="Q142" s="168">
        <v>0</v>
      </c>
      <c r="R142" s="168">
        <f t="shared" si="2"/>
        <v>0</v>
      </c>
      <c r="S142" s="168">
        <v>0</v>
      </c>
      <c r="T142" s="169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70" t="s">
        <v>335</v>
      </c>
      <c r="AT142" s="170" t="s">
        <v>182</v>
      </c>
      <c r="AU142" s="170" t="s">
        <v>147</v>
      </c>
      <c r="AY142" s="15" t="s">
        <v>139</v>
      </c>
      <c r="BE142" s="171">
        <f t="shared" si="4"/>
        <v>0</v>
      </c>
      <c r="BF142" s="171">
        <f t="shared" si="5"/>
        <v>0</v>
      </c>
      <c r="BG142" s="171">
        <f t="shared" si="6"/>
        <v>0</v>
      </c>
      <c r="BH142" s="171">
        <f t="shared" si="7"/>
        <v>0</v>
      </c>
      <c r="BI142" s="171">
        <f t="shared" si="8"/>
        <v>0</v>
      </c>
      <c r="BJ142" s="15" t="s">
        <v>147</v>
      </c>
      <c r="BK142" s="171">
        <f t="shared" si="9"/>
        <v>0</v>
      </c>
      <c r="BL142" s="15" t="s">
        <v>331</v>
      </c>
      <c r="BM142" s="170" t="s">
        <v>597</v>
      </c>
    </row>
    <row r="143" spans="1:65" s="2" customFormat="1" ht="16.5" customHeight="1">
      <c r="A143" s="28"/>
      <c r="B143" s="157"/>
      <c r="C143" s="158" t="s">
        <v>228</v>
      </c>
      <c r="D143" s="158" t="s">
        <v>142</v>
      </c>
      <c r="E143" s="159" t="s">
        <v>382</v>
      </c>
      <c r="F143" s="160" t="s">
        <v>383</v>
      </c>
      <c r="G143" s="161" t="s">
        <v>178</v>
      </c>
      <c r="H143" s="162">
        <v>60</v>
      </c>
      <c r="I143" s="163"/>
      <c r="J143" s="164">
        <f t="shared" si="0"/>
        <v>0</v>
      </c>
      <c r="K143" s="165"/>
      <c r="L143" s="29"/>
      <c r="M143" s="166" t="s">
        <v>1</v>
      </c>
      <c r="N143" s="167" t="s">
        <v>39</v>
      </c>
      <c r="O143" s="54"/>
      <c r="P143" s="168">
        <f t="shared" si="1"/>
        <v>0</v>
      </c>
      <c r="Q143" s="168">
        <v>0</v>
      </c>
      <c r="R143" s="168">
        <f t="shared" si="2"/>
        <v>0</v>
      </c>
      <c r="S143" s="168">
        <v>0</v>
      </c>
      <c r="T143" s="169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70" t="s">
        <v>331</v>
      </c>
      <c r="AT143" s="170" t="s">
        <v>142</v>
      </c>
      <c r="AU143" s="170" t="s">
        <v>147</v>
      </c>
      <c r="AY143" s="15" t="s">
        <v>139</v>
      </c>
      <c r="BE143" s="171">
        <f t="shared" si="4"/>
        <v>0</v>
      </c>
      <c r="BF143" s="171">
        <f t="shared" si="5"/>
        <v>0</v>
      </c>
      <c r="BG143" s="171">
        <f t="shared" si="6"/>
        <v>0</v>
      </c>
      <c r="BH143" s="171">
        <f t="shared" si="7"/>
        <v>0</v>
      </c>
      <c r="BI143" s="171">
        <f t="shared" si="8"/>
        <v>0</v>
      </c>
      <c r="BJ143" s="15" t="s">
        <v>147</v>
      </c>
      <c r="BK143" s="171">
        <f t="shared" si="9"/>
        <v>0</v>
      </c>
      <c r="BL143" s="15" t="s">
        <v>331</v>
      </c>
      <c r="BM143" s="170" t="s">
        <v>598</v>
      </c>
    </row>
    <row r="144" spans="1:65" s="2" customFormat="1" ht="16.5" customHeight="1">
      <c r="A144" s="28"/>
      <c r="B144" s="157"/>
      <c r="C144" s="181" t="s">
        <v>232</v>
      </c>
      <c r="D144" s="181" t="s">
        <v>182</v>
      </c>
      <c r="E144" s="182" t="s">
        <v>385</v>
      </c>
      <c r="F144" s="183" t="s">
        <v>386</v>
      </c>
      <c r="G144" s="184" t="s">
        <v>178</v>
      </c>
      <c r="H144" s="185">
        <v>60</v>
      </c>
      <c r="I144" s="186"/>
      <c r="J144" s="187">
        <f t="shared" si="0"/>
        <v>0</v>
      </c>
      <c r="K144" s="188"/>
      <c r="L144" s="189"/>
      <c r="M144" s="190" t="s">
        <v>1</v>
      </c>
      <c r="N144" s="191" t="s">
        <v>39</v>
      </c>
      <c r="O144" s="54"/>
      <c r="P144" s="168">
        <f t="shared" si="1"/>
        <v>0</v>
      </c>
      <c r="Q144" s="168">
        <v>0</v>
      </c>
      <c r="R144" s="168">
        <f t="shared" si="2"/>
        <v>0</v>
      </c>
      <c r="S144" s="168">
        <v>0</v>
      </c>
      <c r="T144" s="169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70" t="s">
        <v>335</v>
      </c>
      <c r="AT144" s="170" t="s">
        <v>182</v>
      </c>
      <c r="AU144" s="170" t="s">
        <v>147</v>
      </c>
      <c r="AY144" s="15" t="s">
        <v>139</v>
      </c>
      <c r="BE144" s="171">
        <f t="shared" si="4"/>
        <v>0</v>
      </c>
      <c r="BF144" s="171">
        <f t="shared" si="5"/>
        <v>0</v>
      </c>
      <c r="BG144" s="171">
        <f t="shared" si="6"/>
        <v>0</v>
      </c>
      <c r="BH144" s="171">
        <f t="shared" si="7"/>
        <v>0</v>
      </c>
      <c r="BI144" s="171">
        <f t="shared" si="8"/>
        <v>0</v>
      </c>
      <c r="BJ144" s="15" t="s">
        <v>147</v>
      </c>
      <c r="BK144" s="171">
        <f t="shared" si="9"/>
        <v>0</v>
      </c>
      <c r="BL144" s="15" t="s">
        <v>331</v>
      </c>
      <c r="BM144" s="170" t="s">
        <v>599</v>
      </c>
    </row>
    <row r="145" spans="1:65" s="2" customFormat="1" ht="16.5" customHeight="1">
      <c r="A145" s="28"/>
      <c r="B145" s="157"/>
      <c r="C145" s="158" t="s">
        <v>7</v>
      </c>
      <c r="D145" s="158" t="s">
        <v>142</v>
      </c>
      <c r="E145" s="159" t="s">
        <v>388</v>
      </c>
      <c r="F145" s="160" t="s">
        <v>389</v>
      </c>
      <c r="G145" s="161" t="s">
        <v>178</v>
      </c>
      <c r="H145" s="162">
        <v>20</v>
      </c>
      <c r="I145" s="163"/>
      <c r="J145" s="164">
        <f t="shared" si="0"/>
        <v>0</v>
      </c>
      <c r="K145" s="165"/>
      <c r="L145" s="29"/>
      <c r="M145" s="166" t="s">
        <v>1</v>
      </c>
      <c r="N145" s="167" t="s">
        <v>39</v>
      </c>
      <c r="O145" s="54"/>
      <c r="P145" s="168">
        <f t="shared" si="1"/>
        <v>0</v>
      </c>
      <c r="Q145" s="168">
        <v>0</v>
      </c>
      <c r="R145" s="168">
        <f t="shared" si="2"/>
        <v>0</v>
      </c>
      <c r="S145" s="168">
        <v>0</v>
      </c>
      <c r="T145" s="169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70" t="s">
        <v>331</v>
      </c>
      <c r="AT145" s="170" t="s">
        <v>142</v>
      </c>
      <c r="AU145" s="170" t="s">
        <v>147</v>
      </c>
      <c r="AY145" s="15" t="s">
        <v>139</v>
      </c>
      <c r="BE145" s="171">
        <f t="shared" si="4"/>
        <v>0</v>
      </c>
      <c r="BF145" s="171">
        <f t="shared" si="5"/>
        <v>0</v>
      </c>
      <c r="BG145" s="171">
        <f t="shared" si="6"/>
        <v>0</v>
      </c>
      <c r="BH145" s="171">
        <f t="shared" si="7"/>
        <v>0</v>
      </c>
      <c r="BI145" s="171">
        <f t="shared" si="8"/>
        <v>0</v>
      </c>
      <c r="BJ145" s="15" t="s">
        <v>147</v>
      </c>
      <c r="BK145" s="171">
        <f t="shared" si="9"/>
        <v>0</v>
      </c>
      <c r="BL145" s="15" t="s">
        <v>331</v>
      </c>
      <c r="BM145" s="170" t="s">
        <v>600</v>
      </c>
    </row>
    <row r="146" spans="1:65" s="2" customFormat="1" ht="16.5" customHeight="1">
      <c r="A146" s="28"/>
      <c r="B146" s="157"/>
      <c r="C146" s="181" t="s">
        <v>239</v>
      </c>
      <c r="D146" s="181" t="s">
        <v>182</v>
      </c>
      <c r="E146" s="182" t="s">
        <v>391</v>
      </c>
      <c r="F146" s="183" t="s">
        <v>392</v>
      </c>
      <c r="G146" s="184" t="s">
        <v>178</v>
      </c>
      <c r="H146" s="185">
        <v>20</v>
      </c>
      <c r="I146" s="186"/>
      <c r="J146" s="187">
        <f t="shared" si="0"/>
        <v>0</v>
      </c>
      <c r="K146" s="188"/>
      <c r="L146" s="189"/>
      <c r="M146" s="190" t="s">
        <v>1</v>
      </c>
      <c r="N146" s="191" t="s">
        <v>39</v>
      </c>
      <c r="O146" s="54"/>
      <c r="P146" s="168">
        <f t="shared" si="1"/>
        <v>0</v>
      </c>
      <c r="Q146" s="168">
        <v>0</v>
      </c>
      <c r="R146" s="168">
        <f t="shared" si="2"/>
        <v>0</v>
      </c>
      <c r="S146" s="168">
        <v>0</v>
      </c>
      <c r="T146" s="169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70" t="s">
        <v>335</v>
      </c>
      <c r="AT146" s="170" t="s">
        <v>182</v>
      </c>
      <c r="AU146" s="170" t="s">
        <v>147</v>
      </c>
      <c r="AY146" s="15" t="s">
        <v>139</v>
      </c>
      <c r="BE146" s="171">
        <f t="shared" si="4"/>
        <v>0</v>
      </c>
      <c r="BF146" s="171">
        <f t="shared" si="5"/>
        <v>0</v>
      </c>
      <c r="BG146" s="171">
        <f t="shared" si="6"/>
        <v>0</v>
      </c>
      <c r="BH146" s="171">
        <f t="shared" si="7"/>
        <v>0</v>
      </c>
      <c r="BI146" s="171">
        <f t="shared" si="8"/>
        <v>0</v>
      </c>
      <c r="BJ146" s="15" t="s">
        <v>147</v>
      </c>
      <c r="BK146" s="171">
        <f t="shared" si="9"/>
        <v>0</v>
      </c>
      <c r="BL146" s="15" t="s">
        <v>331</v>
      </c>
      <c r="BM146" s="170" t="s">
        <v>601</v>
      </c>
    </row>
    <row r="147" spans="1:65" s="2" customFormat="1" ht="16.5" customHeight="1">
      <c r="A147" s="28"/>
      <c r="B147" s="157"/>
      <c r="C147" s="158" t="s">
        <v>243</v>
      </c>
      <c r="D147" s="158" t="s">
        <v>142</v>
      </c>
      <c r="E147" s="159" t="s">
        <v>394</v>
      </c>
      <c r="F147" s="160" t="s">
        <v>395</v>
      </c>
      <c r="G147" s="161" t="s">
        <v>178</v>
      </c>
      <c r="H147" s="162">
        <v>60</v>
      </c>
      <c r="I147" s="163"/>
      <c r="J147" s="164">
        <f t="shared" si="0"/>
        <v>0</v>
      </c>
      <c r="K147" s="165"/>
      <c r="L147" s="29"/>
      <c r="M147" s="166" t="s">
        <v>1</v>
      </c>
      <c r="N147" s="167" t="s">
        <v>39</v>
      </c>
      <c r="O147" s="54"/>
      <c r="P147" s="168">
        <f t="shared" si="1"/>
        <v>0</v>
      </c>
      <c r="Q147" s="168">
        <v>0</v>
      </c>
      <c r="R147" s="168">
        <f t="shared" si="2"/>
        <v>0</v>
      </c>
      <c r="S147" s="168">
        <v>0</v>
      </c>
      <c r="T147" s="169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70" t="s">
        <v>331</v>
      </c>
      <c r="AT147" s="170" t="s">
        <v>142</v>
      </c>
      <c r="AU147" s="170" t="s">
        <v>147</v>
      </c>
      <c r="AY147" s="15" t="s">
        <v>139</v>
      </c>
      <c r="BE147" s="171">
        <f t="shared" si="4"/>
        <v>0</v>
      </c>
      <c r="BF147" s="171">
        <f t="shared" si="5"/>
        <v>0</v>
      </c>
      <c r="BG147" s="171">
        <f t="shared" si="6"/>
        <v>0</v>
      </c>
      <c r="BH147" s="171">
        <f t="shared" si="7"/>
        <v>0</v>
      </c>
      <c r="BI147" s="171">
        <f t="shared" si="8"/>
        <v>0</v>
      </c>
      <c r="BJ147" s="15" t="s">
        <v>147</v>
      </c>
      <c r="BK147" s="171">
        <f t="shared" si="9"/>
        <v>0</v>
      </c>
      <c r="BL147" s="15" t="s">
        <v>331</v>
      </c>
      <c r="BM147" s="170" t="s">
        <v>602</v>
      </c>
    </row>
    <row r="148" spans="1:65" s="2" customFormat="1" ht="16.5" customHeight="1">
      <c r="A148" s="28"/>
      <c r="B148" s="157"/>
      <c r="C148" s="181" t="s">
        <v>247</v>
      </c>
      <c r="D148" s="181" t="s">
        <v>182</v>
      </c>
      <c r="E148" s="182" t="s">
        <v>397</v>
      </c>
      <c r="F148" s="183" t="s">
        <v>398</v>
      </c>
      <c r="G148" s="184" t="s">
        <v>178</v>
      </c>
      <c r="H148" s="185">
        <v>60</v>
      </c>
      <c r="I148" s="186"/>
      <c r="J148" s="187">
        <f t="shared" si="0"/>
        <v>0</v>
      </c>
      <c r="K148" s="188"/>
      <c r="L148" s="189"/>
      <c r="M148" s="190" t="s">
        <v>1</v>
      </c>
      <c r="N148" s="191" t="s">
        <v>39</v>
      </c>
      <c r="O148" s="54"/>
      <c r="P148" s="168">
        <f t="shared" si="1"/>
        <v>0</v>
      </c>
      <c r="Q148" s="168">
        <v>0</v>
      </c>
      <c r="R148" s="168">
        <f t="shared" si="2"/>
        <v>0</v>
      </c>
      <c r="S148" s="168">
        <v>0</v>
      </c>
      <c r="T148" s="169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70" t="s">
        <v>335</v>
      </c>
      <c r="AT148" s="170" t="s">
        <v>182</v>
      </c>
      <c r="AU148" s="170" t="s">
        <v>147</v>
      </c>
      <c r="AY148" s="15" t="s">
        <v>139</v>
      </c>
      <c r="BE148" s="171">
        <f t="shared" si="4"/>
        <v>0</v>
      </c>
      <c r="BF148" s="171">
        <f t="shared" si="5"/>
        <v>0</v>
      </c>
      <c r="BG148" s="171">
        <f t="shared" si="6"/>
        <v>0</v>
      </c>
      <c r="BH148" s="171">
        <f t="shared" si="7"/>
        <v>0</v>
      </c>
      <c r="BI148" s="171">
        <f t="shared" si="8"/>
        <v>0</v>
      </c>
      <c r="BJ148" s="15" t="s">
        <v>147</v>
      </c>
      <c r="BK148" s="171">
        <f t="shared" si="9"/>
        <v>0</v>
      </c>
      <c r="BL148" s="15" t="s">
        <v>331</v>
      </c>
      <c r="BM148" s="170" t="s">
        <v>603</v>
      </c>
    </row>
    <row r="149" spans="1:65" s="2" customFormat="1" ht="16.5" customHeight="1">
      <c r="A149" s="28"/>
      <c r="B149" s="157"/>
      <c r="C149" s="158" t="s">
        <v>251</v>
      </c>
      <c r="D149" s="158" t="s">
        <v>142</v>
      </c>
      <c r="E149" s="159" t="s">
        <v>400</v>
      </c>
      <c r="F149" s="160" t="s">
        <v>401</v>
      </c>
      <c r="G149" s="161" t="s">
        <v>213</v>
      </c>
      <c r="H149" s="192"/>
      <c r="I149" s="163"/>
      <c r="J149" s="164">
        <f t="shared" si="0"/>
        <v>0</v>
      </c>
      <c r="K149" s="165"/>
      <c r="L149" s="29"/>
      <c r="M149" s="166" t="s">
        <v>1</v>
      </c>
      <c r="N149" s="167" t="s">
        <v>39</v>
      </c>
      <c r="O149" s="54"/>
      <c r="P149" s="168">
        <f t="shared" si="1"/>
        <v>0</v>
      </c>
      <c r="Q149" s="168">
        <v>0</v>
      </c>
      <c r="R149" s="168">
        <f t="shared" si="2"/>
        <v>0</v>
      </c>
      <c r="S149" s="168">
        <v>0</v>
      </c>
      <c r="T149" s="169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70" t="s">
        <v>331</v>
      </c>
      <c r="AT149" s="170" t="s">
        <v>142</v>
      </c>
      <c r="AU149" s="170" t="s">
        <v>147</v>
      </c>
      <c r="AY149" s="15" t="s">
        <v>139</v>
      </c>
      <c r="BE149" s="171">
        <f t="shared" si="4"/>
        <v>0</v>
      </c>
      <c r="BF149" s="171">
        <f t="shared" si="5"/>
        <v>0</v>
      </c>
      <c r="BG149" s="171">
        <f t="shared" si="6"/>
        <v>0</v>
      </c>
      <c r="BH149" s="171">
        <f t="shared" si="7"/>
        <v>0</v>
      </c>
      <c r="BI149" s="171">
        <f t="shared" si="8"/>
        <v>0</v>
      </c>
      <c r="BJ149" s="15" t="s">
        <v>147</v>
      </c>
      <c r="BK149" s="171">
        <f t="shared" si="9"/>
        <v>0</v>
      </c>
      <c r="BL149" s="15" t="s">
        <v>331</v>
      </c>
      <c r="BM149" s="170" t="s">
        <v>604</v>
      </c>
    </row>
    <row r="150" spans="1:65" s="2" customFormat="1" ht="16.5" customHeight="1">
      <c r="A150" s="28"/>
      <c r="B150" s="157"/>
      <c r="C150" s="158" t="s">
        <v>255</v>
      </c>
      <c r="D150" s="158" t="s">
        <v>142</v>
      </c>
      <c r="E150" s="159" t="s">
        <v>403</v>
      </c>
      <c r="F150" s="160" t="s">
        <v>404</v>
      </c>
      <c r="G150" s="161" t="s">
        <v>213</v>
      </c>
      <c r="H150" s="192"/>
      <c r="I150" s="163"/>
      <c r="J150" s="164">
        <f t="shared" si="0"/>
        <v>0</v>
      </c>
      <c r="K150" s="165"/>
      <c r="L150" s="29"/>
      <c r="M150" s="166" t="s">
        <v>1</v>
      </c>
      <c r="N150" s="167" t="s">
        <v>39</v>
      </c>
      <c r="O150" s="54"/>
      <c r="P150" s="168">
        <f t="shared" si="1"/>
        <v>0</v>
      </c>
      <c r="Q150" s="168">
        <v>0</v>
      </c>
      <c r="R150" s="168">
        <f t="shared" si="2"/>
        <v>0</v>
      </c>
      <c r="S150" s="168">
        <v>0</v>
      </c>
      <c r="T150" s="169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70" t="s">
        <v>331</v>
      </c>
      <c r="AT150" s="170" t="s">
        <v>142</v>
      </c>
      <c r="AU150" s="170" t="s">
        <v>147</v>
      </c>
      <c r="AY150" s="15" t="s">
        <v>139</v>
      </c>
      <c r="BE150" s="171">
        <f t="shared" si="4"/>
        <v>0</v>
      </c>
      <c r="BF150" s="171">
        <f t="shared" si="5"/>
        <v>0</v>
      </c>
      <c r="BG150" s="171">
        <f t="shared" si="6"/>
        <v>0</v>
      </c>
      <c r="BH150" s="171">
        <f t="shared" si="7"/>
        <v>0</v>
      </c>
      <c r="BI150" s="171">
        <f t="shared" si="8"/>
        <v>0</v>
      </c>
      <c r="BJ150" s="15" t="s">
        <v>147</v>
      </c>
      <c r="BK150" s="171">
        <f t="shared" si="9"/>
        <v>0</v>
      </c>
      <c r="BL150" s="15" t="s">
        <v>331</v>
      </c>
      <c r="BM150" s="170" t="s">
        <v>605</v>
      </c>
    </row>
    <row r="151" spans="1:65" s="2" customFormat="1" ht="16.5" customHeight="1">
      <c r="A151" s="28"/>
      <c r="B151" s="157"/>
      <c r="C151" s="158" t="s">
        <v>259</v>
      </c>
      <c r="D151" s="158" t="s">
        <v>142</v>
      </c>
      <c r="E151" s="159" t="s">
        <v>406</v>
      </c>
      <c r="F151" s="160" t="s">
        <v>407</v>
      </c>
      <c r="G151" s="161" t="s">
        <v>213</v>
      </c>
      <c r="H151" s="192"/>
      <c r="I151" s="163"/>
      <c r="J151" s="164">
        <f t="shared" si="0"/>
        <v>0</v>
      </c>
      <c r="K151" s="165"/>
      <c r="L151" s="29"/>
      <c r="M151" s="166" t="s">
        <v>1</v>
      </c>
      <c r="N151" s="167" t="s">
        <v>39</v>
      </c>
      <c r="O151" s="54"/>
      <c r="P151" s="168">
        <f t="shared" si="1"/>
        <v>0</v>
      </c>
      <c r="Q151" s="168">
        <v>0</v>
      </c>
      <c r="R151" s="168">
        <f t="shared" si="2"/>
        <v>0</v>
      </c>
      <c r="S151" s="168">
        <v>0</v>
      </c>
      <c r="T151" s="169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70" t="s">
        <v>331</v>
      </c>
      <c r="AT151" s="170" t="s">
        <v>142</v>
      </c>
      <c r="AU151" s="170" t="s">
        <v>147</v>
      </c>
      <c r="AY151" s="15" t="s">
        <v>139</v>
      </c>
      <c r="BE151" s="171">
        <f t="shared" si="4"/>
        <v>0</v>
      </c>
      <c r="BF151" s="171">
        <f t="shared" si="5"/>
        <v>0</v>
      </c>
      <c r="BG151" s="171">
        <f t="shared" si="6"/>
        <v>0</v>
      </c>
      <c r="BH151" s="171">
        <f t="shared" si="7"/>
        <v>0</v>
      </c>
      <c r="BI151" s="171">
        <f t="shared" si="8"/>
        <v>0</v>
      </c>
      <c r="BJ151" s="15" t="s">
        <v>147</v>
      </c>
      <c r="BK151" s="171">
        <f t="shared" si="9"/>
        <v>0</v>
      </c>
      <c r="BL151" s="15" t="s">
        <v>331</v>
      </c>
      <c r="BM151" s="170" t="s">
        <v>606</v>
      </c>
    </row>
    <row r="152" spans="1:65" s="2" customFormat="1" ht="16.5" customHeight="1">
      <c r="A152" s="28"/>
      <c r="B152" s="157"/>
      <c r="C152" s="158" t="s">
        <v>263</v>
      </c>
      <c r="D152" s="158" t="s">
        <v>142</v>
      </c>
      <c r="E152" s="159" t="s">
        <v>409</v>
      </c>
      <c r="F152" s="160" t="s">
        <v>410</v>
      </c>
      <c r="G152" s="161" t="s">
        <v>213</v>
      </c>
      <c r="H152" s="192"/>
      <c r="I152" s="163"/>
      <c r="J152" s="164">
        <f t="shared" si="0"/>
        <v>0</v>
      </c>
      <c r="K152" s="165"/>
      <c r="L152" s="29"/>
      <c r="M152" s="166" t="s">
        <v>1</v>
      </c>
      <c r="N152" s="167" t="s">
        <v>39</v>
      </c>
      <c r="O152" s="54"/>
      <c r="P152" s="168">
        <f t="shared" si="1"/>
        <v>0</v>
      </c>
      <c r="Q152" s="168">
        <v>0</v>
      </c>
      <c r="R152" s="168">
        <f t="shared" si="2"/>
        <v>0</v>
      </c>
      <c r="S152" s="168">
        <v>0</v>
      </c>
      <c r="T152" s="169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70" t="s">
        <v>331</v>
      </c>
      <c r="AT152" s="170" t="s">
        <v>142</v>
      </c>
      <c r="AU152" s="170" t="s">
        <v>147</v>
      </c>
      <c r="AY152" s="15" t="s">
        <v>139</v>
      </c>
      <c r="BE152" s="171">
        <f t="shared" si="4"/>
        <v>0</v>
      </c>
      <c r="BF152" s="171">
        <f t="shared" si="5"/>
        <v>0</v>
      </c>
      <c r="BG152" s="171">
        <f t="shared" si="6"/>
        <v>0</v>
      </c>
      <c r="BH152" s="171">
        <f t="shared" si="7"/>
        <v>0</v>
      </c>
      <c r="BI152" s="171">
        <f t="shared" si="8"/>
        <v>0</v>
      </c>
      <c r="BJ152" s="15" t="s">
        <v>147</v>
      </c>
      <c r="BK152" s="171">
        <f t="shared" si="9"/>
        <v>0</v>
      </c>
      <c r="BL152" s="15" t="s">
        <v>331</v>
      </c>
      <c r="BM152" s="170" t="s">
        <v>607</v>
      </c>
    </row>
    <row r="153" spans="1:65" s="12" customFormat="1" ht="25.9" customHeight="1">
      <c r="B153" s="144"/>
      <c r="D153" s="145" t="s">
        <v>72</v>
      </c>
      <c r="E153" s="146" t="s">
        <v>307</v>
      </c>
      <c r="F153" s="146" t="s">
        <v>412</v>
      </c>
      <c r="I153" s="147"/>
      <c r="J153" s="148">
        <f>BK153</f>
        <v>0</v>
      </c>
      <c r="L153" s="144"/>
      <c r="M153" s="149"/>
      <c r="N153" s="150"/>
      <c r="O153" s="150"/>
      <c r="P153" s="151">
        <f>SUM(P154:P155)</f>
        <v>0</v>
      </c>
      <c r="Q153" s="150"/>
      <c r="R153" s="151">
        <f>SUM(R154:R155)</f>
        <v>0</v>
      </c>
      <c r="S153" s="150"/>
      <c r="T153" s="152">
        <f>SUM(T154:T155)</f>
        <v>0</v>
      </c>
      <c r="AR153" s="145" t="s">
        <v>146</v>
      </c>
      <c r="AT153" s="153" t="s">
        <v>72</v>
      </c>
      <c r="AU153" s="153" t="s">
        <v>73</v>
      </c>
      <c r="AY153" s="145" t="s">
        <v>139</v>
      </c>
      <c r="BK153" s="154">
        <f>SUM(BK154:BK155)</f>
        <v>0</v>
      </c>
    </row>
    <row r="154" spans="1:65" s="2" customFormat="1" ht="16.5" customHeight="1">
      <c r="A154" s="28"/>
      <c r="B154" s="157"/>
      <c r="C154" s="158" t="s">
        <v>267</v>
      </c>
      <c r="D154" s="158" t="s">
        <v>142</v>
      </c>
      <c r="E154" s="159" t="s">
        <v>413</v>
      </c>
      <c r="F154" s="160" t="s">
        <v>414</v>
      </c>
      <c r="G154" s="161" t="s">
        <v>415</v>
      </c>
      <c r="H154" s="162">
        <v>1</v>
      </c>
      <c r="I154" s="163"/>
      <c r="J154" s="164">
        <f>ROUND(I154*H154,2)</f>
        <v>0</v>
      </c>
      <c r="K154" s="165"/>
      <c r="L154" s="29"/>
      <c r="M154" s="166" t="s">
        <v>1</v>
      </c>
      <c r="N154" s="167" t="s">
        <v>39</v>
      </c>
      <c r="O154" s="54"/>
      <c r="P154" s="168">
        <f>O154*H154</f>
        <v>0</v>
      </c>
      <c r="Q154" s="168">
        <v>0</v>
      </c>
      <c r="R154" s="168">
        <f>Q154*H154</f>
        <v>0</v>
      </c>
      <c r="S154" s="168">
        <v>0</v>
      </c>
      <c r="T154" s="169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70" t="s">
        <v>416</v>
      </c>
      <c r="AT154" s="170" t="s">
        <v>142</v>
      </c>
      <c r="AU154" s="170" t="s">
        <v>81</v>
      </c>
      <c r="AY154" s="15" t="s">
        <v>139</v>
      </c>
      <c r="BE154" s="171">
        <f>IF(N154="základná",J154,0)</f>
        <v>0</v>
      </c>
      <c r="BF154" s="171">
        <f>IF(N154="znížená",J154,0)</f>
        <v>0</v>
      </c>
      <c r="BG154" s="171">
        <f>IF(N154="zákl. prenesená",J154,0)</f>
        <v>0</v>
      </c>
      <c r="BH154" s="171">
        <f>IF(N154="zníž. prenesená",J154,0)</f>
        <v>0</v>
      </c>
      <c r="BI154" s="171">
        <f>IF(N154="nulová",J154,0)</f>
        <v>0</v>
      </c>
      <c r="BJ154" s="15" t="s">
        <v>147</v>
      </c>
      <c r="BK154" s="171">
        <f>ROUND(I154*H154,2)</f>
        <v>0</v>
      </c>
      <c r="BL154" s="15" t="s">
        <v>416</v>
      </c>
      <c r="BM154" s="170" t="s">
        <v>608</v>
      </c>
    </row>
    <row r="155" spans="1:65" s="2" customFormat="1" ht="16.5" customHeight="1">
      <c r="A155" s="28"/>
      <c r="B155" s="157"/>
      <c r="C155" s="158" t="s">
        <v>271</v>
      </c>
      <c r="D155" s="158" t="s">
        <v>142</v>
      </c>
      <c r="E155" s="159" t="s">
        <v>418</v>
      </c>
      <c r="F155" s="160" t="s">
        <v>419</v>
      </c>
      <c r="G155" s="161" t="s">
        <v>415</v>
      </c>
      <c r="H155" s="162">
        <v>1</v>
      </c>
      <c r="I155" s="163"/>
      <c r="J155" s="164">
        <f>ROUND(I155*H155,2)</f>
        <v>0</v>
      </c>
      <c r="K155" s="165"/>
      <c r="L155" s="29"/>
      <c r="M155" s="193" t="s">
        <v>1</v>
      </c>
      <c r="N155" s="194" t="s">
        <v>39</v>
      </c>
      <c r="O155" s="195"/>
      <c r="P155" s="196">
        <f>O155*H155</f>
        <v>0</v>
      </c>
      <c r="Q155" s="196">
        <v>0</v>
      </c>
      <c r="R155" s="196">
        <f>Q155*H155</f>
        <v>0</v>
      </c>
      <c r="S155" s="196">
        <v>0</v>
      </c>
      <c r="T155" s="197">
        <f>S155*H155</f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70" t="s">
        <v>416</v>
      </c>
      <c r="AT155" s="170" t="s">
        <v>142</v>
      </c>
      <c r="AU155" s="170" t="s">
        <v>81</v>
      </c>
      <c r="AY155" s="15" t="s">
        <v>139</v>
      </c>
      <c r="BE155" s="171">
        <f>IF(N155="základná",J155,0)</f>
        <v>0</v>
      </c>
      <c r="BF155" s="171">
        <f>IF(N155="znížená",J155,0)</f>
        <v>0</v>
      </c>
      <c r="BG155" s="171">
        <f>IF(N155="zákl. prenesená",J155,0)</f>
        <v>0</v>
      </c>
      <c r="BH155" s="171">
        <f>IF(N155="zníž. prenesená",J155,0)</f>
        <v>0</v>
      </c>
      <c r="BI155" s="171">
        <f>IF(N155="nulová",J155,0)</f>
        <v>0</v>
      </c>
      <c r="BJ155" s="15" t="s">
        <v>147</v>
      </c>
      <c r="BK155" s="171">
        <f>ROUND(I155*H155,2)</f>
        <v>0</v>
      </c>
      <c r="BL155" s="15" t="s">
        <v>416</v>
      </c>
      <c r="BM155" s="170" t="s">
        <v>609</v>
      </c>
    </row>
    <row r="156" spans="1:65" s="2" customFormat="1" ht="7" customHeight="1">
      <c r="A156" s="28"/>
      <c r="B156" s="43"/>
      <c r="C156" s="44"/>
      <c r="D156" s="44"/>
      <c r="E156" s="44"/>
      <c r="F156" s="44"/>
      <c r="G156" s="44"/>
      <c r="H156" s="44"/>
      <c r="I156" s="116"/>
      <c r="J156" s="44"/>
      <c r="K156" s="44"/>
      <c r="L156" s="29"/>
      <c r="M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</row>
  </sheetData>
  <autoFilter ref="C120:K155" xr:uid="{00000000-0009-0000-0000-000006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75"/>
  <sheetViews>
    <sheetView showGridLines="0" workbookViewId="0">
      <selection activeCell="E18" sqref="E18:H18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100.77734375" style="1" customWidth="1"/>
    <col min="7" max="7" width="7" style="1" customWidth="1"/>
    <col min="8" max="8" width="11.44140625" style="1" customWidth="1"/>
    <col min="9" max="9" width="20.109375" style="89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89"/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5" t="s">
        <v>100</v>
      </c>
    </row>
    <row r="3" spans="1:46" s="1" customFormat="1" ht="7" customHeight="1">
      <c r="B3" s="16"/>
      <c r="C3" s="17"/>
      <c r="D3" s="17"/>
      <c r="E3" s="17"/>
      <c r="F3" s="17"/>
      <c r="G3" s="17"/>
      <c r="H3" s="17"/>
      <c r="I3" s="90"/>
      <c r="J3" s="17"/>
      <c r="K3" s="17"/>
      <c r="L3" s="18"/>
      <c r="AT3" s="15" t="s">
        <v>73</v>
      </c>
    </row>
    <row r="4" spans="1:46" s="1" customFormat="1" ht="25" customHeight="1">
      <c r="B4" s="18"/>
      <c r="D4" s="19" t="s">
        <v>110</v>
      </c>
      <c r="I4" s="89"/>
      <c r="L4" s="18"/>
      <c r="M4" s="91" t="s">
        <v>9</v>
      </c>
      <c r="AT4" s="15" t="s">
        <v>3</v>
      </c>
    </row>
    <row r="5" spans="1:46" s="1" customFormat="1" ht="7" customHeight="1">
      <c r="B5" s="18"/>
      <c r="I5" s="89"/>
      <c r="L5" s="18"/>
    </row>
    <row r="6" spans="1:46" s="1" customFormat="1" ht="12" customHeight="1">
      <c r="B6" s="18"/>
      <c r="D6" s="25" t="s">
        <v>15</v>
      </c>
      <c r="I6" s="89"/>
      <c r="L6" s="18"/>
    </row>
    <row r="7" spans="1:46" s="1" customFormat="1" ht="16.5" customHeight="1">
      <c r="B7" s="18"/>
      <c r="E7" s="250" t="str">
        <f>'Rekapitulácia stavby'!K6</f>
        <v>Výstavba zariadení využivajúcich OEZ v prevédzkach COOP Jednota Námestovo</v>
      </c>
      <c r="F7" s="251"/>
      <c r="G7" s="251"/>
      <c r="H7" s="251"/>
      <c r="I7" s="89"/>
      <c r="L7" s="18"/>
    </row>
    <row r="8" spans="1:46" s="2" customFormat="1" ht="12" customHeight="1">
      <c r="A8" s="28"/>
      <c r="B8" s="29"/>
      <c r="C8" s="28"/>
      <c r="D8" s="25" t="s">
        <v>111</v>
      </c>
      <c r="E8" s="28"/>
      <c r="F8" s="28"/>
      <c r="G8" s="28"/>
      <c r="H8" s="28"/>
      <c r="I8" s="92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35" t="s">
        <v>610</v>
      </c>
      <c r="F9" s="249"/>
      <c r="G9" s="249"/>
      <c r="H9" s="249"/>
      <c r="I9" s="92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92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17</v>
      </c>
      <c r="E11" s="28"/>
      <c r="F11" s="23" t="s">
        <v>1</v>
      </c>
      <c r="G11" s="28"/>
      <c r="H11" s="28"/>
      <c r="I11" s="93" t="s">
        <v>18</v>
      </c>
      <c r="J11" s="23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19</v>
      </c>
      <c r="E12" s="28"/>
      <c r="F12" s="23" t="s">
        <v>611</v>
      </c>
      <c r="G12" s="28"/>
      <c r="H12" s="28"/>
      <c r="I12" s="93" t="s">
        <v>21</v>
      </c>
      <c r="J12" s="206"/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92"/>
      <c r="J13" s="203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22</v>
      </c>
      <c r="E14" s="28"/>
      <c r="F14" s="28"/>
      <c r="G14" s="28"/>
      <c r="H14" s="28"/>
      <c r="I14" s="93" t="s">
        <v>23</v>
      </c>
      <c r="J14" s="199"/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24</v>
      </c>
      <c r="F15" s="28"/>
      <c r="G15" s="28"/>
      <c r="H15" s="28"/>
      <c r="I15" s="93" t="s">
        <v>25</v>
      </c>
      <c r="J15" s="199"/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7" customHeight="1">
      <c r="A16" s="28"/>
      <c r="B16" s="29"/>
      <c r="C16" s="28"/>
      <c r="D16" s="28"/>
      <c r="E16" s="28"/>
      <c r="F16" s="28"/>
      <c r="G16" s="28"/>
      <c r="H16" s="28"/>
      <c r="I16" s="92"/>
      <c r="J16" s="203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26</v>
      </c>
      <c r="E17" s="28"/>
      <c r="F17" s="28"/>
      <c r="G17" s="28"/>
      <c r="H17" s="28"/>
      <c r="I17" s="93" t="s">
        <v>23</v>
      </c>
      <c r="J17" s="201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54"/>
      <c r="F18" s="255"/>
      <c r="G18" s="255"/>
      <c r="H18" s="255"/>
      <c r="I18" s="93" t="s">
        <v>25</v>
      </c>
      <c r="J18" s="201"/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7" customHeight="1">
      <c r="A19" s="28"/>
      <c r="B19" s="29"/>
      <c r="C19" s="28"/>
      <c r="D19" s="28"/>
      <c r="E19" s="28"/>
      <c r="F19" s="28"/>
      <c r="G19" s="28"/>
      <c r="H19" s="28"/>
      <c r="I19" s="92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93" t="s">
        <v>23</v>
      </c>
      <c r="J20" s="23" t="s">
        <v>1</v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29</v>
      </c>
      <c r="F21" s="28"/>
      <c r="G21" s="28"/>
      <c r="H21" s="28"/>
      <c r="I21" s="93" t="s">
        <v>25</v>
      </c>
      <c r="J21" s="23" t="s">
        <v>1</v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7" customHeight="1">
      <c r="A22" s="28"/>
      <c r="B22" s="29"/>
      <c r="C22" s="28"/>
      <c r="D22" s="28"/>
      <c r="E22" s="28"/>
      <c r="F22" s="28"/>
      <c r="G22" s="28"/>
      <c r="H22" s="28"/>
      <c r="I22" s="92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30</v>
      </c>
      <c r="E23" s="28"/>
      <c r="F23" s="28"/>
      <c r="G23" s="28"/>
      <c r="H23" s="28"/>
      <c r="I23" s="93" t="s">
        <v>23</v>
      </c>
      <c r="J23" s="23" t="s">
        <v>1</v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">
        <v>31</v>
      </c>
      <c r="F24" s="28"/>
      <c r="G24" s="28"/>
      <c r="H24" s="28"/>
      <c r="I24" s="93" t="s">
        <v>25</v>
      </c>
      <c r="J24" s="23" t="s">
        <v>1</v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7" customHeight="1">
      <c r="A25" s="28"/>
      <c r="B25" s="29"/>
      <c r="C25" s="28"/>
      <c r="D25" s="28"/>
      <c r="E25" s="28"/>
      <c r="F25" s="28"/>
      <c r="G25" s="28"/>
      <c r="H25" s="28"/>
      <c r="I25" s="92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92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42" t="s">
        <v>1</v>
      </c>
      <c r="F27" s="242"/>
      <c r="G27" s="242"/>
      <c r="H27" s="242"/>
      <c r="I27" s="96"/>
      <c r="J27" s="94"/>
      <c r="K27" s="94"/>
      <c r="L27" s="97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7" customHeight="1">
      <c r="A28" s="28"/>
      <c r="B28" s="29"/>
      <c r="C28" s="28"/>
      <c r="D28" s="28"/>
      <c r="E28" s="28"/>
      <c r="F28" s="28"/>
      <c r="G28" s="28"/>
      <c r="H28" s="28"/>
      <c r="I28" s="92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7" customHeight="1">
      <c r="A29" s="28"/>
      <c r="B29" s="29"/>
      <c r="C29" s="28"/>
      <c r="D29" s="62"/>
      <c r="E29" s="62"/>
      <c r="F29" s="62"/>
      <c r="G29" s="62"/>
      <c r="H29" s="62"/>
      <c r="I29" s="98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4" customHeight="1">
      <c r="A30" s="28"/>
      <c r="B30" s="29"/>
      <c r="C30" s="28"/>
      <c r="D30" s="99" t="s">
        <v>33</v>
      </c>
      <c r="E30" s="28"/>
      <c r="F30" s="28"/>
      <c r="G30" s="28"/>
      <c r="H30" s="28"/>
      <c r="I30" s="92"/>
      <c r="J30" s="67">
        <f>ROUND(J124,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7" customHeight="1">
      <c r="A31" s="28"/>
      <c r="B31" s="29"/>
      <c r="C31" s="28"/>
      <c r="D31" s="62"/>
      <c r="E31" s="62"/>
      <c r="F31" s="62"/>
      <c r="G31" s="62"/>
      <c r="H31" s="62"/>
      <c r="I31" s="98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5" customHeight="1">
      <c r="A32" s="28"/>
      <c r="B32" s="29"/>
      <c r="C32" s="28"/>
      <c r="D32" s="28"/>
      <c r="E32" s="28"/>
      <c r="F32" s="32" t="s">
        <v>35</v>
      </c>
      <c r="G32" s="28"/>
      <c r="H32" s="28"/>
      <c r="I32" s="100" t="s">
        <v>34</v>
      </c>
      <c r="J32" s="32" t="s">
        <v>36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5" customHeight="1">
      <c r="A33" s="28"/>
      <c r="B33" s="29"/>
      <c r="C33" s="28"/>
      <c r="D33" s="101" t="s">
        <v>37</v>
      </c>
      <c r="E33" s="25" t="s">
        <v>38</v>
      </c>
      <c r="F33" s="102">
        <f>ROUND((SUM(BE124:BE174)),  2)</f>
        <v>0</v>
      </c>
      <c r="G33" s="28"/>
      <c r="H33" s="28"/>
      <c r="I33" s="103">
        <v>0.2</v>
      </c>
      <c r="J33" s="102">
        <f>ROUND(((SUM(BE124:BE174))*I33),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5" customHeight="1">
      <c r="A34" s="28"/>
      <c r="B34" s="29"/>
      <c r="C34" s="28"/>
      <c r="D34" s="28"/>
      <c r="E34" s="25" t="s">
        <v>39</v>
      </c>
      <c r="F34" s="102">
        <f>ROUND((SUM(BF124:BF174)),  2)</f>
        <v>0</v>
      </c>
      <c r="G34" s="28"/>
      <c r="H34" s="28"/>
      <c r="I34" s="103">
        <v>0.2</v>
      </c>
      <c r="J34" s="102">
        <f>ROUND(((SUM(BF124:BF174))*I34),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5" hidden="1" customHeight="1">
      <c r="A35" s="28"/>
      <c r="B35" s="29"/>
      <c r="C35" s="28"/>
      <c r="D35" s="28"/>
      <c r="E35" s="25" t="s">
        <v>40</v>
      </c>
      <c r="F35" s="102">
        <f>ROUND((SUM(BG124:BG174)),  2)</f>
        <v>0</v>
      </c>
      <c r="G35" s="28"/>
      <c r="H35" s="28"/>
      <c r="I35" s="103">
        <v>0.2</v>
      </c>
      <c r="J35" s="102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5" hidden="1" customHeight="1">
      <c r="A36" s="28"/>
      <c r="B36" s="29"/>
      <c r="C36" s="28"/>
      <c r="D36" s="28"/>
      <c r="E36" s="25" t="s">
        <v>41</v>
      </c>
      <c r="F36" s="102">
        <f>ROUND((SUM(BH124:BH174)),  2)</f>
        <v>0</v>
      </c>
      <c r="G36" s="28"/>
      <c r="H36" s="28"/>
      <c r="I36" s="103">
        <v>0.2</v>
      </c>
      <c r="J36" s="102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5" hidden="1" customHeight="1">
      <c r="A37" s="28"/>
      <c r="B37" s="29"/>
      <c r="C37" s="28"/>
      <c r="D37" s="28"/>
      <c r="E37" s="25" t="s">
        <v>42</v>
      </c>
      <c r="F37" s="102">
        <f>ROUND((SUM(BI124:BI174)),  2)</f>
        <v>0</v>
      </c>
      <c r="G37" s="28"/>
      <c r="H37" s="28"/>
      <c r="I37" s="103">
        <v>0</v>
      </c>
      <c r="J37" s="102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7" customHeight="1">
      <c r="A38" s="28"/>
      <c r="B38" s="29"/>
      <c r="C38" s="28"/>
      <c r="D38" s="28"/>
      <c r="E38" s="28"/>
      <c r="F38" s="28"/>
      <c r="G38" s="28"/>
      <c r="H38" s="28"/>
      <c r="I38" s="92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4" customHeight="1">
      <c r="A39" s="28"/>
      <c r="B39" s="29"/>
      <c r="C39" s="104"/>
      <c r="D39" s="105" t="s">
        <v>43</v>
      </c>
      <c r="E39" s="56"/>
      <c r="F39" s="56"/>
      <c r="G39" s="106" t="s">
        <v>44</v>
      </c>
      <c r="H39" s="107" t="s">
        <v>45</v>
      </c>
      <c r="I39" s="108"/>
      <c r="J39" s="109">
        <f>SUM(J30:J37)</f>
        <v>0</v>
      </c>
      <c r="K39" s="110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5" customHeight="1">
      <c r="A40" s="28"/>
      <c r="B40" s="29"/>
      <c r="C40" s="28"/>
      <c r="D40" s="28"/>
      <c r="E40" s="28"/>
      <c r="F40" s="28"/>
      <c r="G40" s="28"/>
      <c r="H40" s="28"/>
      <c r="I40" s="92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5" customHeight="1">
      <c r="B41" s="18"/>
      <c r="I41" s="89"/>
      <c r="L41" s="18"/>
    </row>
    <row r="42" spans="1:31" s="1" customFormat="1" ht="14.5" customHeight="1">
      <c r="B42" s="18"/>
      <c r="I42" s="89"/>
      <c r="L42" s="18"/>
    </row>
    <row r="43" spans="1:31" s="1" customFormat="1" ht="14.5" customHeight="1">
      <c r="B43" s="18"/>
      <c r="I43" s="89"/>
      <c r="L43" s="18"/>
    </row>
    <row r="44" spans="1:31" s="1" customFormat="1" ht="14.5" customHeight="1">
      <c r="B44" s="18"/>
      <c r="I44" s="89"/>
      <c r="L44" s="18"/>
    </row>
    <row r="45" spans="1:31" s="1" customFormat="1" ht="14.5" customHeight="1">
      <c r="B45" s="18"/>
      <c r="I45" s="89"/>
      <c r="L45" s="18"/>
    </row>
    <row r="46" spans="1:31" s="1" customFormat="1" ht="14.5" customHeight="1">
      <c r="B46" s="18"/>
      <c r="I46" s="89"/>
      <c r="L46" s="18"/>
    </row>
    <row r="47" spans="1:31" s="1" customFormat="1" ht="14.5" customHeight="1">
      <c r="B47" s="18"/>
      <c r="I47" s="89"/>
      <c r="L47" s="18"/>
    </row>
    <row r="48" spans="1:31" s="1" customFormat="1" ht="14.5" customHeight="1">
      <c r="B48" s="18"/>
      <c r="I48" s="89"/>
      <c r="L48" s="18"/>
    </row>
    <row r="49" spans="1:31" s="1" customFormat="1" ht="14.5" customHeight="1">
      <c r="B49" s="18"/>
      <c r="I49" s="89"/>
      <c r="L49" s="18"/>
    </row>
    <row r="50" spans="1:31" s="2" customFormat="1" ht="14.5" customHeight="1">
      <c r="B50" s="38"/>
      <c r="D50" s="39" t="s">
        <v>46</v>
      </c>
      <c r="E50" s="40"/>
      <c r="F50" s="40"/>
      <c r="G50" s="39" t="s">
        <v>47</v>
      </c>
      <c r="H50" s="40"/>
      <c r="I50" s="111"/>
      <c r="J50" s="40"/>
      <c r="K50" s="40"/>
      <c r="L50" s="38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5">
      <c r="A61" s="28"/>
      <c r="B61" s="29"/>
      <c r="C61" s="28"/>
      <c r="D61" s="41" t="s">
        <v>48</v>
      </c>
      <c r="E61" s="31"/>
      <c r="F61" s="112" t="s">
        <v>49</v>
      </c>
      <c r="G61" s="41" t="s">
        <v>48</v>
      </c>
      <c r="H61" s="31"/>
      <c r="I61" s="113"/>
      <c r="J61" s="114" t="s">
        <v>49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">
      <c r="A65" s="28"/>
      <c r="B65" s="29"/>
      <c r="C65" s="28"/>
      <c r="D65" s="39" t="s">
        <v>50</v>
      </c>
      <c r="E65" s="42"/>
      <c r="F65" s="42"/>
      <c r="G65" s="39" t="s">
        <v>51</v>
      </c>
      <c r="H65" s="42"/>
      <c r="I65" s="115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5">
      <c r="A76" s="28"/>
      <c r="B76" s="29"/>
      <c r="C76" s="28"/>
      <c r="D76" s="41" t="s">
        <v>48</v>
      </c>
      <c r="E76" s="31"/>
      <c r="F76" s="112" t="s">
        <v>49</v>
      </c>
      <c r="G76" s="41" t="s">
        <v>48</v>
      </c>
      <c r="H76" s="31"/>
      <c r="I76" s="113"/>
      <c r="J76" s="114" t="s">
        <v>49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5" customHeight="1">
      <c r="A77" s="28"/>
      <c r="B77" s="43"/>
      <c r="C77" s="44"/>
      <c r="D77" s="44"/>
      <c r="E77" s="44"/>
      <c r="F77" s="44"/>
      <c r="G77" s="44"/>
      <c r="H77" s="44"/>
      <c r="I77" s="116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7" customHeight="1">
      <c r="A81" s="28"/>
      <c r="B81" s="45"/>
      <c r="C81" s="46"/>
      <c r="D81" s="46"/>
      <c r="E81" s="46"/>
      <c r="F81" s="46"/>
      <c r="G81" s="46"/>
      <c r="H81" s="46"/>
      <c r="I81" s="117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5" customHeight="1">
      <c r="A82" s="28"/>
      <c r="B82" s="29"/>
      <c r="C82" s="19" t="s">
        <v>114</v>
      </c>
      <c r="D82" s="28"/>
      <c r="E82" s="28"/>
      <c r="F82" s="28"/>
      <c r="G82" s="28"/>
      <c r="H82" s="28"/>
      <c r="I82" s="92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7" customHeight="1">
      <c r="A83" s="28"/>
      <c r="B83" s="29"/>
      <c r="C83" s="28"/>
      <c r="D83" s="28"/>
      <c r="E83" s="28"/>
      <c r="F83" s="28"/>
      <c r="G83" s="28"/>
      <c r="H83" s="28"/>
      <c r="I83" s="92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15</v>
      </c>
      <c r="D84" s="28"/>
      <c r="E84" s="28"/>
      <c r="F84" s="28"/>
      <c r="G84" s="28"/>
      <c r="H84" s="28"/>
      <c r="I84" s="92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50" t="str">
        <f>E7</f>
        <v>Výstavba zariadení využivajúcich OEZ v prevédzkach COOP Jednota Námestovo</v>
      </c>
      <c r="F85" s="251"/>
      <c r="G85" s="251"/>
      <c r="H85" s="251"/>
      <c r="I85" s="92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111</v>
      </c>
      <c r="D86" s="28"/>
      <c r="E86" s="28"/>
      <c r="F86" s="28"/>
      <c r="G86" s="28"/>
      <c r="H86" s="28"/>
      <c r="I86" s="92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35" t="str">
        <f>E9</f>
        <v>SO4.1 - SO4.1 COOP Zákamenné 3-40</v>
      </c>
      <c r="F87" s="249"/>
      <c r="G87" s="249"/>
      <c r="H87" s="249"/>
      <c r="I87" s="92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7" customHeight="1">
      <c r="A88" s="28"/>
      <c r="B88" s="29"/>
      <c r="C88" s="28"/>
      <c r="D88" s="28"/>
      <c r="E88" s="28"/>
      <c r="F88" s="28"/>
      <c r="G88" s="28"/>
      <c r="H88" s="28"/>
      <c r="I88" s="92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19</v>
      </c>
      <c r="D89" s="28"/>
      <c r="E89" s="28"/>
      <c r="F89" s="23" t="str">
        <f>F12</f>
        <v>Zakamenné</v>
      </c>
      <c r="G89" s="28"/>
      <c r="H89" s="28"/>
      <c r="I89" s="93" t="s">
        <v>21</v>
      </c>
      <c r="J89" s="51" t="str">
        <f>IF(J12="","",J12)</f>
        <v/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7" customHeight="1">
      <c r="A90" s="28"/>
      <c r="B90" s="29"/>
      <c r="C90" s="28"/>
      <c r="D90" s="28"/>
      <c r="E90" s="28"/>
      <c r="F90" s="28"/>
      <c r="G90" s="28"/>
      <c r="H90" s="28"/>
      <c r="I90" s="92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28" customHeight="1">
      <c r="A91" s="28"/>
      <c r="B91" s="29"/>
      <c r="C91" s="25" t="s">
        <v>22</v>
      </c>
      <c r="D91" s="28"/>
      <c r="E91" s="28"/>
      <c r="F91" s="23" t="str">
        <f>E15</f>
        <v xml:space="preserve">COOP Jednota Námestovo, s.d. </v>
      </c>
      <c r="G91" s="28"/>
      <c r="H91" s="28"/>
      <c r="I91" s="93" t="s">
        <v>27</v>
      </c>
      <c r="J91" s="26" t="str">
        <f>E21</f>
        <v xml:space="preserve">Entepro, s.r.o., 027 53 Istewbné č. 278 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5" customHeight="1">
      <c r="A92" s="28"/>
      <c r="B92" s="29"/>
      <c r="C92" s="25" t="s">
        <v>26</v>
      </c>
      <c r="D92" s="28"/>
      <c r="E92" s="28"/>
      <c r="F92" s="23" t="str">
        <f>IF(E18="","",E18)</f>
        <v/>
      </c>
      <c r="G92" s="28"/>
      <c r="H92" s="28"/>
      <c r="I92" s="93" t="s">
        <v>30</v>
      </c>
      <c r="J92" s="26" t="str">
        <f>E24</f>
        <v xml:space="preserve">J. Štrifler 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4" customHeight="1">
      <c r="A93" s="28"/>
      <c r="B93" s="29"/>
      <c r="C93" s="28"/>
      <c r="D93" s="28"/>
      <c r="E93" s="28"/>
      <c r="F93" s="28"/>
      <c r="G93" s="28"/>
      <c r="H93" s="28"/>
      <c r="I93" s="92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8" t="s">
        <v>115</v>
      </c>
      <c r="D94" s="104"/>
      <c r="E94" s="104"/>
      <c r="F94" s="104"/>
      <c r="G94" s="104"/>
      <c r="H94" s="104"/>
      <c r="I94" s="119"/>
      <c r="J94" s="120" t="s">
        <v>116</v>
      </c>
      <c r="K94" s="104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4" customHeight="1">
      <c r="A95" s="28"/>
      <c r="B95" s="29"/>
      <c r="C95" s="28"/>
      <c r="D95" s="28"/>
      <c r="E95" s="28"/>
      <c r="F95" s="28"/>
      <c r="G95" s="28"/>
      <c r="H95" s="28"/>
      <c r="I95" s="92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21" t="s">
        <v>117</v>
      </c>
      <c r="D96" s="28"/>
      <c r="E96" s="28"/>
      <c r="F96" s="28"/>
      <c r="G96" s="28"/>
      <c r="H96" s="28"/>
      <c r="I96" s="92"/>
      <c r="J96" s="67">
        <f>J124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118</v>
      </c>
    </row>
    <row r="97" spans="1:31" s="9" customFormat="1" ht="25" customHeight="1">
      <c r="B97" s="122"/>
      <c r="D97" s="123" t="s">
        <v>119</v>
      </c>
      <c r="E97" s="124"/>
      <c r="F97" s="124"/>
      <c r="G97" s="124"/>
      <c r="H97" s="124"/>
      <c r="I97" s="125"/>
      <c r="J97" s="126">
        <f>J125</f>
        <v>0</v>
      </c>
      <c r="L97" s="122"/>
    </row>
    <row r="98" spans="1:31" s="10" customFormat="1" ht="19.899999999999999" customHeight="1">
      <c r="B98" s="127"/>
      <c r="D98" s="128" t="s">
        <v>511</v>
      </c>
      <c r="E98" s="129"/>
      <c r="F98" s="129"/>
      <c r="G98" s="129"/>
      <c r="H98" s="129"/>
      <c r="I98" s="130"/>
      <c r="J98" s="131">
        <f>J126</f>
        <v>0</v>
      </c>
      <c r="L98" s="127"/>
    </row>
    <row r="99" spans="1:31" s="10" customFormat="1" ht="19.899999999999999" customHeight="1">
      <c r="B99" s="127"/>
      <c r="D99" s="128" t="s">
        <v>512</v>
      </c>
      <c r="E99" s="129"/>
      <c r="F99" s="129"/>
      <c r="G99" s="129"/>
      <c r="H99" s="129"/>
      <c r="I99" s="130"/>
      <c r="J99" s="131">
        <f>J131</f>
        <v>0</v>
      </c>
      <c r="L99" s="127"/>
    </row>
    <row r="100" spans="1:31" s="10" customFormat="1" ht="19.899999999999999" customHeight="1">
      <c r="B100" s="127"/>
      <c r="D100" s="128" t="s">
        <v>120</v>
      </c>
      <c r="E100" s="129"/>
      <c r="F100" s="129"/>
      <c r="G100" s="129"/>
      <c r="H100" s="129"/>
      <c r="I100" s="130"/>
      <c r="J100" s="131">
        <f>J135</f>
        <v>0</v>
      </c>
      <c r="L100" s="127"/>
    </row>
    <row r="101" spans="1:31" s="9" customFormat="1" ht="25" customHeight="1">
      <c r="B101" s="122"/>
      <c r="D101" s="123" t="s">
        <v>121</v>
      </c>
      <c r="E101" s="124"/>
      <c r="F101" s="124"/>
      <c r="G101" s="124"/>
      <c r="H101" s="124"/>
      <c r="I101" s="125"/>
      <c r="J101" s="126">
        <f>J145</f>
        <v>0</v>
      </c>
      <c r="L101" s="122"/>
    </row>
    <row r="102" spans="1:31" s="10" customFormat="1" ht="19.899999999999999" customHeight="1">
      <c r="B102" s="127"/>
      <c r="D102" s="128" t="s">
        <v>122</v>
      </c>
      <c r="E102" s="129"/>
      <c r="F102" s="129"/>
      <c r="G102" s="129"/>
      <c r="H102" s="129"/>
      <c r="I102" s="130"/>
      <c r="J102" s="131">
        <f>J146</f>
        <v>0</v>
      </c>
      <c r="L102" s="127"/>
    </row>
    <row r="103" spans="1:31" s="10" customFormat="1" ht="19.899999999999999" customHeight="1">
      <c r="B103" s="127"/>
      <c r="D103" s="128" t="s">
        <v>123</v>
      </c>
      <c r="E103" s="129"/>
      <c r="F103" s="129"/>
      <c r="G103" s="129"/>
      <c r="H103" s="129"/>
      <c r="I103" s="130"/>
      <c r="J103" s="131">
        <f>J157</f>
        <v>0</v>
      </c>
      <c r="L103" s="127"/>
    </row>
    <row r="104" spans="1:31" s="9" customFormat="1" ht="25" customHeight="1">
      <c r="B104" s="122"/>
      <c r="D104" s="123" t="s">
        <v>124</v>
      </c>
      <c r="E104" s="124"/>
      <c r="F104" s="124"/>
      <c r="G104" s="124"/>
      <c r="H104" s="124"/>
      <c r="I104" s="125"/>
      <c r="J104" s="126">
        <f>J173</f>
        <v>0</v>
      </c>
      <c r="L104" s="122"/>
    </row>
    <row r="105" spans="1:31" s="2" customFormat="1" ht="21.75" customHeight="1">
      <c r="A105" s="28"/>
      <c r="B105" s="29"/>
      <c r="C105" s="28"/>
      <c r="D105" s="28"/>
      <c r="E105" s="28"/>
      <c r="F105" s="28"/>
      <c r="G105" s="28"/>
      <c r="H105" s="28"/>
      <c r="I105" s="92"/>
      <c r="J105" s="28"/>
      <c r="K105" s="28"/>
      <c r="L105" s="3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7" customHeight="1">
      <c r="A106" s="28"/>
      <c r="B106" s="43"/>
      <c r="C106" s="44"/>
      <c r="D106" s="44"/>
      <c r="E106" s="44"/>
      <c r="F106" s="44"/>
      <c r="G106" s="44"/>
      <c r="H106" s="44"/>
      <c r="I106" s="116"/>
      <c r="J106" s="44"/>
      <c r="K106" s="44"/>
      <c r="L106" s="3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10" spans="1:31" s="2" customFormat="1" ht="7" customHeight="1">
      <c r="A110" s="28"/>
      <c r="B110" s="45"/>
      <c r="C110" s="46"/>
      <c r="D110" s="46"/>
      <c r="E110" s="46"/>
      <c r="F110" s="46"/>
      <c r="G110" s="46"/>
      <c r="H110" s="46"/>
      <c r="I110" s="117"/>
      <c r="J110" s="46"/>
      <c r="K110" s="46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25" customHeight="1">
      <c r="A111" s="28"/>
      <c r="B111" s="29"/>
      <c r="C111" s="19" t="s">
        <v>125</v>
      </c>
      <c r="D111" s="28"/>
      <c r="E111" s="28"/>
      <c r="F111" s="28"/>
      <c r="G111" s="28"/>
      <c r="H111" s="28"/>
      <c r="I111" s="92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7" customHeight="1">
      <c r="A112" s="28"/>
      <c r="B112" s="29"/>
      <c r="C112" s="28"/>
      <c r="D112" s="28"/>
      <c r="E112" s="28"/>
      <c r="F112" s="28"/>
      <c r="G112" s="28"/>
      <c r="H112" s="28"/>
      <c r="I112" s="92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29"/>
      <c r="C113" s="25" t="s">
        <v>15</v>
      </c>
      <c r="D113" s="28"/>
      <c r="E113" s="28"/>
      <c r="F113" s="28"/>
      <c r="G113" s="28"/>
      <c r="H113" s="28"/>
      <c r="I113" s="92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6.5" customHeight="1">
      <c r="A114" s="28"/>
      <c r="B114" s="29"/>
      <c r="C114" s="28"/>
      <c r="D114" s="28"/>
      <c r="E114" s="250" t="str">
        <f>E7</f>
        <v>Výstavba zariadení využivajúcich OEZ v prevédzkach COOP Jednota Námestovo</v>
      </c>
      <c r="F114" s="251"/>
      <c r="G114" s="251"/>
      <c r="H114" s="251"/>
      <c r="I114" s="92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29"/>
      <c r="C115" s="25" t="s">
        <v>111</v>
      </c>
      <c r="D115" s="28"/>
      <c r="E115" s="28"/>
      <c r="F115" s="28"/>
      <c r="G115" s="28"/>
      <c r="H115" s="28"/>
      <c r="I115" s="92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6.5" customHeight="1">
      <c r="A116" s="28"/>
      <c r="B116" s="29"/>
      <c r="C116" s="28"/>
      <c r="D116" s="28"/>
      <c r="E116" s="235" t="str">
        <f>E9</f>
        <v>SO4.1 - SO4.1 COOP Zákamenné 3-40</v>
      </c>
      <c r="F116" s="249"/>
      <c r="G116" s="249"/>
      <c r="H116" s="249"/>
      <c r="I116" s="92"/>
      <c r="J116" s="28"/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7" customHeight="1">
      <c r="A117" s="28"/>
      <c r="B117" s="29"/>
      <c r="C117" s="28"/>
      <c r="D117" s="28"/>
      <c r="E117" s="28"/>
      <c r="F117" s="28"/>
      <c r="G117" s="28"/>
      <c r="H117" s="28"/>
      <c r="I117" s="92"/>
      <c r="J117" s="28"/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2" customHeight="1">
      <c r="A118" s="28"/>
      <c r="B118" s="29"/>
      <c r="C118" s="25" t="s">
        <v>19</v>
      </c>
      <c r="D118" s="28"/>
      <c r="E118" s="28"/>
      <c r="F118" s="23" t="str">
        <f>F12</f>
        <v>Zakamenné</v>
      </c>
      <c r="G118" s="28"/>
      <c r="H118" s="28"/>
      <c r="I118" s="93" t="s">
        <v>21</v>
      </c>
      <c r="J118" s="51" t="str">
        <f>IF(J12="","",J12)</f>
        <v/>
      </c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7" customHeight="1">
      <c r="A119" s="28"/>
      <c r="B119" s="29"/>
      <c r="C119" s="28"/>
      <c r="D119" s="28"/>
      <c r="E119" s="28"/>
      <c r="F119" s="28"/>
      <c r="G119" s="28"/>
      <c r="H119" s="28"/>
      <c r="I119" s="92"/>
      <c r="J119" s="28"/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28" customHeight="1">
      <c r="A120" s="28"/>
      <c r="B120" s="29"/>
      <c r="C120" s="25" t="s">
        <v>22</v>
      </c>
      <c r="D120" s="28"/>
      <c r="E120" s="28"/>
      <c r="F120" s="23" t="str">
        <f>E15</f>
        <v xml:space="preserve">COOP Jednota Námestovo, s.d. </v>
      </c>
      <c r="G120" s="28"/>
      <c r="H120" s="28"/>
      <c r="I120" s="93" t="s">
        <v>27</v>
      </c>
      <c r="J120" s="26" t="str">
        <f>E21</f>
        <v xml:space="preserve">Entepro, s.r.o., 027 53 Istewbné č. 278 </v>
      </c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5.25" customHeight="1">
      <c r="A121" s="28"/>
      <c r="B121" s="29"/>
      <c r="C121" s="25" t="s">
        <v>26</v>
      </c>
      <c r="D121" s="28"/>
      <c r="E121" s="28"/>
      <c r="F121" s="23" t="str">
        <f>IF(E18="","",E18)</f>
        <v/>
      </c>
      <c r="G121" s="28"/>
      <c r="H121" s="28"/>
      <c r="I121" s="93" t="s">
        <v>30</v>
      </c>
      <c r="J121" s="26" t="str">
        <f>E24</f>
        <v xml:space="preserve">J. Štrifler </v>
      </c>
      <c r="K121" s="28"/>
      <c r="L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2" customFormat="1" ht="10.4" customHeight="1">
      <c r="A122" s="28"/>
      <c r="B122" s="29"/>
      <c r="C122" s="28"/>
      <c r="D122" s="28"/>
      <c r="E122" s="28"/>
      <c r="F122" s="28"/>
      <c r="G122" s="28"/>
      <c r="H122" s="28"/>
      <c r="I122" s="92"/>
      <c r="J122" s="28"/>
      <c r="K122" s="28"/>
      <c r="L122" s="3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5" s="11" customFormat="1" ht="29.25" customHeight="1">
      <c r="A123" s="132"/>
      <c r="B123" s="133"/>
      <c r="C123" s="134" t="s">
        <v>126</v>
      </c>
      <c r="D123" s="135" t="s">
        <v>58</v>
      </c>
      <c r="E123" s="135" t="s">
        <v>54</v>
      </c>
      <c r="F123" s="135" t="s">
        <v>55</v>
      </c>
      <c r="G123" s="135" t="s">
        <v>127</v>
      </c>
      <c r="H123" s="135" t="s">
        <v>128</v>
      </c>
      <c r="I123" s="136" t="s">
        <v>129</v>
      </c>
      <c r="J123" s="137" t="s">
        <v>116</v>
      </c>
      <c r="K123" s="138" t="s">
        <v>130</v>
      </c>
      <c r="L123" s="139"/>
      <c r="M123" s="58" t="s">
        <v>1</v>
      </c>
      <c r="N123" s="59" t="s">
        <v>37</v>
      </c>
      <c r="O123" s="59" t="s">
        <v>131</v>
      </c>
      <c r="P123" s="59" t="s">
        <v>132</v>
      </c>
      <c r="Q123" s="59" t="s">
        <v>133</v>
      </c>
      <c r="R123" s="59" t="s">
        <v>134</v>
      </c>
      <c r="S123" s="59" t="s">
        <v>135</v>
      </c>
      <c r="T123" s="60" t="s">
        <v>136</v>
      </c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</row>
    <row r="124" spans="1:65" s="2" customFormat="1" ht="22.9" customHeight="1">
      <c r="A124" s="28"/>
      <c r="B124" s="29"/>
      <c r="C124" s="65" t="s">
        <v>117</v>
      </c>
      <c r="D124" s="28"/>
      <c r="E124" s="28"/>
      <c r="F124" s="28"/>
      <c r="G124" s="28"/>
      <c r="H124" s="28"/>
      <c r="I124" s="92"/>
      <c r="J124" s="140">
        <f>BK124</f>
        <v>0</v>
      </c>
      <c r="K124" s="28"/>
      <c r="L124" s="29"/>
      <c r="M124" s="61"/>
      <c r="N124" s="52"/>
      <c r="O124" s="62"/>
      <c r="P124" s="141">
        <f>P125+P145+P173</f>
        <v>0</v>
      </c>
      <c r="Q124" s="62"/>
      <c r="R124" s="141">
        <f>R125+R145+R173</f>
        <v>4.8313459999999999</v>
      </c>
      <c r="S124" s="62"/>
      <c r="T124" s="142">
        <f>T125+T145+T173</f>
        <v>0.89999999999999991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T124" s="15" t="s">
        <v>72</v>
      </c>
      <c r="AU124" s="15" t="s">
        <v>118</v>
      </c>
      <c r="BK124" s="143">
        <f>BK125+BK145+BK173</f>
        <v>0</v>
      </c>
    </row>
    <row r="125" spans="1:65" s="12" customFormat="1" ht="25.9" customHeight="1">
      <c r="B125" s="144"/>
      <c r="D125" s="145" t="s">
        <v>72</v>
      </c>
      <c r="E125" s="146" t="s">
        <v>137</v>
      </c>
      <c r="F125" s="146" t="s">
        <v>138</v>
      </c>
      <c r="I125" s="147"/>
      <c r="J125" s="148">
        <f>BK125</f>
        <v>0</v>
      </c>
      <c r="L125" s="144"/>
      <c r="M125" s="149"/>
      <c r="N125" s="150"/>
      <c r="O125" s="150"/>
      <c r="P125" s="151">
        <f>P126+P131+P135</f>
        <v>0</v>
      </c>
      <c r="Q125" s="150"/>
      <c r="R125" s="151">
        <f>R126+R131+R135</f>
        <v>4.7412359999999998</v>
      </c>
      <c r="S125" s="150"/>
      <c r="T125" s="152">
        <f>T126+T131+T135</f>
        <v>0.89999999999999991</v>
      </c>
      <c r="AR125" s="145" t="s">
        <v>81</v>
      </c>
      <c r="AT125" s="153" t="s">
        <v>72</v>
      </c>
      <c r="AU125" s="153" t="s">
        <v>73</v>
      </c>
      <c r="AY125" s="145" t="s">
        <v>139</v>
      </c>
      <c r="BK125" s="154">
        <f>BK126+BK131+BK135</f>
        <v>0</v>
      </c>
    </row>
    <row r="126" spans="1:65" s="12" customFormat="1" ht="22.9" customHeight="1">
      <c r="B126" s="144"/>
      <c r="D126" s="145" t="s">
        <v>72</v>
      </c>
      <c r="E126" s="155" t="s">
        <v>81</v>
      </c>
      <c r="F126" s="155" t="s">
        <v>513</v>
      </c>
      <c r="I126" s="147"/>
      <c r="J126" s="156">
        <f>BK126</f>
        <v>0</v>
      </c>
      <c r="L126" s="144"/>
      <c r="M126" s="149"/>
      <c r="N126" s="150"/>
      <c r="O126" s="150"/>
      <c r="P126" s="151">
        <f>SUM(P127:P130)</f>
        <v>0</v>
      </c>
      <c r="Q126" s="150"/>
      <c r="R126" s="151">
        <f>SUM(R127:R130)</f>
        <v>0</v>
      </c>
      <c r="S126" s="150"/>
      <c r="T126" s="152">
        <f>SUM(T127:T130)</f>
        <v>0</v>
      </c>
      <c r="AR126" s="145" t="s">
        <v>81</v>
      </c>
      <c r="AT126" s="153" t="s">
        <v>72</v>
      </c>
      <c r="AU126" s="153" t="s">
        <v>81</v>
      </c>
      <c r="AY126" s="145" t="s">
        <v>139</v>
      </c>
      <c r="BK126" s="154">
        <f>SUM(BK127:BK130)</f>
        <v>0</v>
      </c>
    </row>
    <row r="127" spans="1:65" s="2" customFormat="1" ht="24" customHeight="1">
      <c r="A127" s="28"/>
      <c r="B127" s="157"/>
      <c r="C127" s="158" t="s">
        <v>275</v>
      </c>
      <c r="D127" s="158" t="s">
        <v>142</v>
      </c>
      <c r="E127" s="159" t="s">
        <v>514</v>
      </c>
      <c r="F127" s="160" t="s">
        <v>515</v>
      </c>
      <c r="G127" s="161" t="s">
        <v>516</v>
      </c>
      <c r="H127" s="162">
        <v>2</v>
      </c>
      <c r="I127" s="163"/>
      <c r="J127" s="164">
        <f>ROUND(I127*H127,2)</f>
        <v>0</v>
      </c>
      <c r="K127" s="165"/>
      <c r="L127" s="29"/>
      <c r="M127" s="166" t="s">
        <v>1</v>
      </c>
      <c r="N127" s="167" t="s">
        <v>39</v>
      </c>
      <c r="O127" s="54"/>
      <c r="P127" s="168">
        <f>O127*H127</f>
        <v>0</v>
      </c>
      <c r="Q127" s="168">
        <v>0</v>
      </c>
      <c r="R127" s="168">
        <f>Q127*H127</f>
        <v>0</v>
      </c>
      <c r="S127" s="168">
        <v>0</v>
      </c>
      <c r="T127" s="169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70" t="s">
        <v>146</v>
      </c>
      <c r="AT127" s="170" t="s">
        <v>142</v>
      </c>
      <c r="AU127" s="170" t="s">
        <v>147</v>
      </c>
      <c r="AY127" s="15" t="s">
        <v>139</v>
      </c>
      <c r="BE127" s="171">
        <f>IF(N127="základná",J127,0)</f>
        <v>0</v>
      </c>
      <c r="BF127" s="171">
        <f>IF(N127="znížená",J127,0)</f>
        <v>0</v>
      </c>
      <c r="BG127" s="171">
        <f>IF(N127="zákl. prenesená",J127,0)</f>
        <v>0</v>
      </c>
      <c r="BH127" s="171">
        <f>IF(N127="zníž. prenesená",J127,0)</f>
        <v>0</v>
      </c>
      <c r="BI127" s="171">
        <f>IF(N127="nulová",J127,0)</f>
        <v>0</v>
      </c>
      <c r="BJ127" s="15" t="s">
        <v>147</v>
      </c>
      <c r="BK127" s="171">
        <f>ROUND(I127*H127,2)</f>
        <v>0</v>
      </c>
      <c r="BL127" s="15" t="s">
        <v>146</v>
      </c>
      <c r="BM127" s="170" t="s">
        <v>612</v>
      </c>
    </row>
    <row r="128" spans="1:65" s="2" customFormat="1" ht="16.5" customHeight="1">
      <c r="A128" s="28"/>
      <c r="B128" s="157"/>
      <c r="C128" s="158" t="s">
        <v>279</v>
      </c>
      <c r="D128" s="158" t="s">
        <v>142</v>
      </c>
      <c r="E128" s="159" t="s">
        <v>518</v>
      </c>
      <c r="F128" s="160" t="s">
        <v>519</v>
      </c>
      <c r="G128" s="161" t="s">
        <v>520</v>
      </c>
      <c r="H128" s="162">
        <v>0.7</v>
      </c>
      <c r="I128" s="163"/>
      <c r="J128" s="164">
        <f>ROUND(I128*H128,2)</f>
        <v>0</v>
      </c>
      <c r="K128" s="165"/>
      <c r="L128" s="29"/>
      <c r="M128" s="166" t="s">
        <v>1</v>
      </c>
      <c r="N128" s="167" t="s">
        <v>39</v>
      </c>
      <c r="O128" s="54"/>
      <c r="P128" s="168">
        <f>O128*H128</f>
        <v>0</v>
      </c>
      <c r="Q128" s="168">
        <v>0</v>
      </c>
      <c r="R128" s="168">
        <f>Q128*H128</f>
        <v>0</v>
      </c>
      <c r="S128" s="168">
        <v>0</v>
      </c>
      <c r="T128" s="169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70" t="s">
        <v>146</v>
      </c>
      <c r="AT128" s="170" t="s">
        <v>142</v>
      </c>
      <c r="AU128" s="170" t="s">
        <v>147</v>
      </c>
      <c r="AY128" s="15" t="s">
        <v>139</v>
      </c>
      <c r="BE128" s="171">
        <f>IF(N128="základná",J128,0)</f>
        <v>0</v>
      </c>
      <c r="BF128" s="171">
        <f>IF(N128="znížená",J128,0)</f>
        <v>0</v>
      </c>
      <c r="BG128" s="171">
        <f>IF(N128="zákl. prenesená",J128,0)</f>
        <v>0</v>
      </c>
      <c r="BH128" s="171">
        <f>IF(N128="zníž. prenesená",J128,0)</f>
        <v>0</v>
      </c>
      <c r="BI128" s="171">
        <f>IF(N128="nulová",J128,0)</f>
        <v>0</v>
      </c>
      <c r="BJ128" s="15" t="s">
        <v>147</v>
      </c>
      <c r="BK128" s="171">
        <f>ROUND(I128*H128,2)</f>
        <v>0</v>
      </c>
      <c r="BL128" s="15" t="s">
        <v>146</v>
      </c>
      <c r="BM128" s="170" t="s">
        <v>613</v>
      </c>
    </row>
    <row r="129" spans="1:65" s="2" customFormat="1" ht="16.5" customHeight="1">
      <c r="A129" s="28"/>
      <c r="B129" s="157"/>
      <c r="C129" s="158" t="s">
        <v>185</v>
      </c>
      <c r="D129" s="158" t="s">
        <v>142</v>
      </c>
      <c r="E129" s="159" t="s">
        <v>522</v>
      </c>
      <c r="F129" s="160" t="s">
        <v>523</v>
      </c>
      <c r="G129" s="161" t="s">
        <v>520</v>
      </c>
      <c r="H129" s="162">
        <v>2</v>
      </c>
      <c r="I129" s="163"/>
      <c r="J129" s="164">
        <f>ROUND(I129*H129,2)</f>
        <v>0</v>
      </c>
      <c r="K129" s="165"/>
      <c r="L129" s="29"/>
      <c r="M129" s="166" t="s">
        <v>1</v>
      </c>
      <c r="N129" s="167" t="s">
        <v>39</v>
      </c>
      <c r="O129" s="54"/>
      <c r="P129" s="168">
        <f>O129*H129</f>
        <v>0</v>
      </c>
      <c r="Q129" s="168">
        <v>0</v>
      </c>
      <c r="R129" s="168">
        <f>Q129*H129</f>
        <v>0</v>
      </c>
      <c r="S129" s="168">
        <v>0</v>
      </c>
      <c r="T129" s="169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70" t="s">
        <v>146</v>
      </c>
      <c r="AT129" s="170" t="s">
        <v>142</v>
      </c>
      <c r="AU129" s="170" t="s">
        <v>147</v>
      </c>
      <c r="AY129" s="15" t="s">
        <v>139</v>
      </c>
      <c r="BE129" s="171">
        <f>IF(N129="základná",J129,0)</f>
        <v>0</v>
      </c>
      <c r="BF129" s="171">
        <f>IF(N129="znížená",J129,0)</f>
        <v>0</v>
      </c>
      <c r="BG129" s="171">
        <f>IF(N129="zákl. prenesená",J129,0)</f>
        <v>0</v>
      </c>
      <c r="BH129" s="171">
        <f>IF(N129="zníž. prenesená",J129,0)</f>
        <v>0</v>
      </c>
      <c r="BI129" s="171">
        <f>IF(N129="nulová",J129,0)</f>
        <v>0</v>
      </c>
      <c r="BJ129" s="15" t="s">
        <v>147</v>
      </c>
      <c r="BK129" s="171">
        <f>ROUND(I129*H129,2)</f>
        <v>0</v>
      </c>
      <c r="BL129" s="15" t="s">
        <v>146</v>
      </c>
      <c r="BM129" s="170" t="s">
        <v>614</v>
      </c>
    </row>
    <row r="130" spans="1:65" s="2" customFormat="1" ht="16.5" customHeight="1">
      <c r="A130" s="28"/>
      <c r="B130" s="157"/>
      <c r="C130" s="158" t="s">
        <v>286</v>
      </c>
      <c r="D130" s="158" t="s">
        <v>142</v>
      </c>
      <c r="E130" s="159" t="s">
        <v>525</v>
      </c>
      <c r="F130" s="160" t="s">
        <v>526</v>
      </c>
      <c r="G130" s="161" t="s">
        <v>520</v>
      </c>
      <c r="H130" s="162">
        <v>2</v>
      </c>
      <c r="I130" s="163"/>
      <c r="J130" s="164">
        <f>ROUND(I130*H130,2)</f>
        <v>0</v>
      </c>
      <c r="K130" s="165"/>
      <c r="L130" s="29"/>
      <c r="M130" s="166" t="s">
        <v>1</v>
      </c>
      <c r="N130" s="167" t="s">
        <v>39</v>
      </c>
      <c r="O130" s="54"/>
      <c r="P130" s="168">
        <f>O130*H130</f>
        <v>0</v>
      </c>
      <c r="Q130" s="168">
        <v>0</v>
      </c>
      <c r="R130" s="168">
        <f>Q130*H130</f>
        <v>0</v>
      </c>
      <c r="S130" s="168">
        <v>0</v>
      </c>
      <c r="T130" s="169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70" t="s">
        <v>146</v>
      </c>
      <c r="AT130" s="170" t="s">
        <v>142</v>
      </c>
      <c r="AU130" s="170" t="s">
        <v>147</v>
      </c>
      <c r="AY130" s="15" t="s">
        <v>139</v>
      </c>
      <c r="BE130" s="171">
        <f>IF(N130="základná",J130,0)</f>
        <v>0</v>
      </c>
      <c r="BF130" s="171">
        <f>IF(N130="znížená",J130,0)</f>
        <v>0</v>
      </c>
      <c r="BG130" s="171">
        <f>IF(N130="zákl. prenesená",J130,0)</f>
        <v>0</v>
      </c>
      <c r="BH130" s="171">
        <f>IF(N130="zníž. prenesená",J130,0)</f>
        <v>0</v>
      </c>
      <c r="BI130" s="171">
        <f>IF(N130="nulová",J130,0)</f>
        <v>0</v>
      </c>
      <c r="BJ130" s="15" t="s">
        <v>147</v>
      </c>
      <c r="BK130" s="171">
        <f>ROUND(I130*H130,2)</f>
        <v>0</v>
      </c>
      <c r="BL130" s="15" t="s">
        <v>146</v>
      </c>
      <c r="BM130" s="170" t="s">
        <v>615</v>
      </c>
    </row>
    <row r="131" spans="1:65" s="12" customFormat="1" ht="22.9" customHeight="1">
      <c r="B131" s="144"/>
      <c r="D131" s="145" t="s">
        <v>72</v>
      </c>
      <c r="E131" s="155" t="s">
        <v>147</v>
      </c>
      <c r="F131" s="155" t="s">
        <v>528</v>
      </c>
      <c r="I131" s="147"/>
      <c r="J131" s="156">
        <f>BK131</f>
        <v>0</v>
      </c>
      <c r="L131" s="144"/>
      <c r="M131" s="149"/>
      <c r="N131" s="150"/>
      <c r="O131" s="150"/>
      <c r="P131" s="151">
        <f>SUM(P132:P134)</f>
        <v>0</v>
      </c>
      <c r="Q131" s="150"/>
      <c r="R131" s="151">
        <f>SUM(R132:R134)</f>
        <v>4.7412359999999998</v>
      </c>
      <c r="S131" s="150"/>
      <c r="T131" s="152">
        <f>SUM(T132:T134)</f>
        <v>0</v>
      </c>
      <c r="AR131" s="145" t="s">
        <v>81</v>
      </c>
      <c r="AT131" s="153" t="s">
        <v>72</v>
      </c>
      <c r="AU131" s="153" t="s">
        <v>81</v>
      </c>
      <c r="AY131" s="145" t="s">
        <v>139</v>
      </c>
      <c r="BK131" s="154">
        <f>SUM(BK132:BK134)</f>
        <v>0</v>
      </c>
    </row>
    <row r="132" spans="1:65" s="2" customFormat="1" ht="16.5" customHeight="1">
      <c r="A132" s="28"/>
      <c r="B132" s="157"/>
      <c r="C132" s="158" t="s">
        <v>290</v>
      </c>
      <c r="D132" s="158" t="s">
        <v>142</v>
      </c>
      <c r="E132" s="159" t="s">
        <v>529</v>
      </c>
      <c r="F132" s="160" t="s">
        <v>530</v>
      </c>
      <c r="G132" s="161" t="s">
        <v>520</v>
      </c>
      <c r="H132" s="162">
        <v>0.4</v>
      </c>
      <c r="I132" s="163"/>
      <c r="J132" s="164">
        <f>ROUND(I132*H132,2)</f>
        <v>0</v>
      </c>
      <c r="K132" s="165"/>
      <c r="L132" s="29"/>
      <c r="M132" s="166" t="s">
        <v>1</v>
      </c>
      <c r="N132" s="167" t="s">
        <v>39</v>
      </c>
      <c r="O132" s="54"/>
      <c r="P132" s="168">
        <f>O132*H132</f>
        <v>0</v>
      </c>
      <c r="Q132" s="168">
        <v>2.0699999999999998</v>
      </c>
      <c r="R132" s="168">
        <f>Q132*H132</f>
        <v>0.82799999999999996</v>
      </c>
      <c r="S132" s="168">
        <v>0</v>
      </c>
      <c r="T132" s="169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70" t="s">
        <v>146</v>
      </c>
      <c r="AT132" s="170" t="s">
        <v>142</v>
      </c>
      <c r="AU132" s="170" t="s">
        <v>147</v>
      </c>
      <c r="AY132" s="15" t="s">
        <v>139</v>
      </c>
      <c r="BE132" s="171">
        <f>IF(N132="základná",J132,0)</f>
        <v>0</v>
      </c>
      <c r="BF132" s="171">
        <f>IF(N132="znížená",J132,0)</f>
        <v>0</v>
      </c>
      <c r="BG132" s="171">
        <f>IF(N132="zákl. prenesená",J132,0)</f>
        <v>0</v>
      </c>
      <c r="BH132" s="171">
        <f>IF(N132="zníž. prenesená",J132,0)</f>
        <v>0</v>
      </c>
      <c r="BI132" s="171">
        <f>IF(N132="nulová",J132,0)</f>
        <v>0</v>
      </c>
      <c r="BJ132" s="15" t="s">
        <v>147</v>
      </c>
      <c r="BK132" s="171">
        <f>ROUND(I132*H132,2)</f>
        <v>0</v>
      </c>
      <c r="BL132" s="15" t="s">
        <v>146</v>
      </c>
      <c r="BM132" s="170" t="s">
        <v>616</v>
      </c>
    </row>
    <row r="133" spans="1:65" s="2" customFormat="1" ht="16.5" customHeight="1">
      <c r="A133" s="28"/>
      <c r="B133" s="157"/>
      <c r="C133" s="158" t="s">
        <v>294</v>
      </c>
      <c r="D133" s="158" t="s">
        <v>142</v>
      </c>
      <c r="E133" s="159" t="s">
        <v>532</v>
      </c>
      <c r="F133" s="160" t="s">
        <v>533</v>
      </c>
      <c r="G133" s="161" t="s">
        <v>520</v>
      </c>
      <c r="H133" s="162">
        <v>0.4</v>
      </c>
      <c r="I133" s="163"/>
      <c r="J133" s="164">
        <f>ROUND(I133*H133,2)</f>
        <v>0</v>
      </c>
      <c r="K133" s="165"/>
      <c r="L133" s="29"/>
      <c r="M133" s="166" t="s">
        <v>1</v>
      </c>
      <c r="N133" s="167" t="s">
        <v>39</v>
      </c>
      <c r="O133" s="54"/>
      <c r="P133" s="168">
        <f>O133*H133</f>
        <v>0</v>
      </c>
      <c r="Q133" s="168">
        <v>1.9319999999999999</v>
      </c>
      <c r="R133" s="168">
        <f>Q133*H133</f>
        <v>0.77280000000000004</v>
      </c>
      <c r="S133" s="168">
        <v>0</v>
      </c>
      <c r="T133" s="169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70" t="s">
        <v>146</v>
      </c>
      <c r="AT133" s="170" t="s">
        <v>142</v>
      </c>
      <c r="AU133" s="170" t="s">
        <v>147</v>
      </c>
      <c r="AY133" s="15" t="s">
        <v>139</v>
      </c>
      <c r="BE133" s="171">
        <f>IF(N133="základná",J133,0)</f>
        <v>0</v>
      </c>
      <c r="BF133" s="171">
        <f>IF(N133="znížená",J133,0)</f>
        <v>0</v>
      </c>
      <c r="BG133" s="171">
        <f>IF(N133="zákl. prenesená",J133,0)</f>
        <v>0</v>
      </c>
      <c r="BH133" s="171">
        <f>IF(N133="zníž. prenesená",J133,0)</f>
        <v>0</v>
      </c>
      <c r="BI133" s="171">
        <f>IF(N133="nulová",J133,0)</f>
        <v>0</v>
      </c>
      <c r="BJ133" s="15" t="s">
        <v>147</v>
      </c>
      <c r="BK133" s="171">
        <f>ROUND(I133*H133,2)</f>
        <v>0</v>
      </c>
      <c r="BL133" s="15" t="s">
        <v>146</v>
      </c>
      <c r="BM133" s="170" t="s">
        <v>617</v>
      </c>
    </row>
    <row r="134" spans="1:65" s="2" customFormat="1" ht="16.5" customHeight="1">
      <c r="A134" s="28"/>
      <c r="B134" s="157"/>
      <c r="C134" s="158" t="s">
        <v>299</v>
      </c>
      <c r="D134" s="158" t="s">
        <v>142</v>
      </c>
      <c r="E134" s="159" t="s">
        <v>535</v>
      </c>
      <c r="F134" s="160" t="s">
        <v>536</v>
      </c>
      <c r="G134" s="161" t="s">
        <v>520</v>
      </c>
      <c r="H134" s="162">
        <v>1.3</v>
      </c>
      <c r="I134" s="163"/>
      <c r="J134" s="164">
        <f>ROUND(I134*H134,2)</f>
        <v>0</v>
      </c>
      <c r="K134" s="165"/>
      <c r="L134" s="29"/>
      <c r="M134" s="166" t="s">
        <v>1</v>
      </c>
      <c r="N134" s="167" t="s">
        <v>39</v>
      </c>
      <c r="O134" s="54"/>
      <c r="P134" s="168">
        <f>O134*H134</f>
        <v>0</v>
      </c>
      <c r="Q134" s="168">
        <v>2.4157199999999999</v>
      </c>
      <c r="R134" s="168">
        <f>Q134*H134</f>
        <v>3.1404359999999998</v>
      </c>
      <c r="S134" s="168">
        <v>0</v>
      </c>
      <c r="T134" s="169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70" t="s">
        <v>146</v>
      </c>
      <c r="AT134" s="170" t="s">
        <v>142</v>
      </c>
      <c r="AU134" s="170" t="s">
        <v>147</v>
      </c>
      <c r="AY134" s="15" t="s">
        <v>139</v>
      </c>
      <c r="BE134" s="171">
        <f>IF(N134="základná",J134,0)</f>
        <v>0</v>
      </c>
      <c r="BF134" s="171">
        <f>IF(N134="znížená",J134,0)</f>
        <v>0</v>
      </c>
      <c r="BG134" s="171">
        <f>IF(N134="zákl. prenesená",J134,0)</f>
        <v>0</v>
      </c>
      <c r="BH134" s="171">
        <f>IF(N134="zníž. prenesená",J134,0)</f>
        <v>0</v>
      </c>
      <c r="BI134" s="171">
        <f>IF(N134="nulová",J134,0)</f>
        <v>0</v>
      </c>
      <c r="BJ134" s="15" t="s">
        <v>147</v>
      </c>
      <c r="BK134" s="171">
        <f>ROUND(I134*H134,2)</f>
        <v>0</v>
      </c>
      <c r="BL134" s="15" t="s">
        <v>146</v>
      </c>
      <c r="BM134" s="170" t="s">
        <v>618</v>
      </c>
    </row>
    <row r="135" spans="1:65" s="12" customFormat="1" ht="22.9" customHeight="1">
      <c r="B135" s="144"/>
      <c r="D135" s="145" t="s">
        <v>72</v>
      </c>
      <c r="E135" s="155" t="s">
        <v>140</v>
      </c>
      <c r="F135" s="155" t="s">
        <v>141</v>
      </c>
      <c r="I135" s="147"/>
      <c r="J135" s="156">
        <f>BK135</f>
        <v>0</v>
      </c>
      <c r="L135" s="144"/>
      <c r="M135" s="149"/>
      <c r="N135" s="150"/>
      <c r="O135" s="150"/>
      <c r="P135" s="151">
        <f>SUM(P136:P144)</f>
        <v>0</v>
      </c>
      <c r="Q135" s="150"/>
      <c r="R135" s="151">
        <f>SUM(R136:R144)</f>
        <v>0</v>
      </c>
      <c r="S135" s="150"/>
      <c r="T135" s="152">
        <f>SUM(T136:T144)</f>
        <v>0.89999999999999991</v>
      </c>
      <c r="AR135" s="145" t="s">
        <v>81</v>
      </c>
      <c r="AT135" s="153" t="s">
        <v>72</v>
      </c>
      <c r="AU135" s="153" t="s">
        <v>81</v>
      </c>
      <c r="AY135" s="145" t="s">
        <v>139</v>
      </c>
      <c r="BK135" s="154">
        <f>SUM(BK136:BK144)</f>
        <v>0</v>
      </c>
    </row>
    <row r="136" spans="1:65" s="2" customFormat="1" ht="16.5" customHeight="1">
      <c r="A136" s="28"/>
      <c r="B136" s="157"/>
      <c r="C136" s="158" t="s">
        <v>439</v>
      </c>
      <c r="D136" s="158" t="s">
        <v>142</v>
      </c>
      <c r="E136" s="159" t="s">
        <v>143</v>
      </c>
      <c r="F136" s="160" t="s">
        <v>144</v>
      </c>
      <c r="G136" s="161" t="s">
        <v>145</v>
      </c>
      <c r="H136" s="162">
        <v>6</v>
      </c>
      <c r="I136" s="163"/>
      <c r="J136" s="164">
        <f>ROUND(I136*H136,2)</f>
        <v>0</v>
      </c>
      <c r="K136" s="165"/>
      <c r="L136" s="29"/>
      <c r="M136" s="166" t="s">
        <v>1</v>
      </c>
      <c r="N136" s="167" t="s">
        <v>39</v>
      </c>
      <c r="O136" s="54"/>
      <c r="P136" s="168">
        <f>O136*H136</f>
        <v>0</v>
      </c>
      <c r="Q136" s="168">
        <v>0</v>
      </c>
      <c r="R136" s="168">
        <f>Q136*H136</f>
        <v>0</v>
      </c>
      <c r="S136" s="168">
        <v>4.0000000000000001E-3</v>
      </c>
      <c r="T136" s="169">
        <f>S136*H136</f>
        <v>2.4E-2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70" t="s">
        <v>146</v>
      </c>
      <c r="AT136" s="170" t="s">
        <v>142</v>
      </c>
      <c r="AU136" s="170" t="s">
        <v>147</v>
      </c>
      <c r="AY136" s="15" t="s">
        <v>139</v>
      </c>
      <c r="BE136" s="171">
        <f>IF(N136="základná",J136,0)</f>
        <v>0</v>
      </c>
      <c r="BF136" s="171">
        <f>IF(N136="znížená",J136,0)</f>
        <v>0</v>
      </c>
      <c r="BG136" s="171">
        <f>IF(N136="zákl. prenesená",J136,0)</f>
        <v>0</v>
      </c>
      <c r="BH136" s="171">
        <f>IF(N136="zníž. prenesená",J136,0)</f>
        <v>0</v>
      </c>
      <c r="BI136" s="171">
        <f>IF(N136="nulová",J136,0)</f>
        <v>0</v>
      </c>
      <c r="BJ136" s="15" t="s">
        <v>147</v>
      </c>
      <c r="BK136" s="171">
        <f>ROUND(I136*H136,2)</f>
        <v>0</v>
      </c>
      <c r="BL136" s="15" t="s">
        <v>146</v>
      </c>
      <c r="BM136" s="170" t="s">
        <v>619</v>
      </c>
    </row>
    <row r="137" spans="1:65" s="2" customFormat="1" ht="16.5" customHeight="1">
      <c r="A137" s="28"/>
      <c r="B137" s="157"/>
      <c r="C137" s="158" t="s">
        <v>620</v>
      </c>
      <c r="D137" s="158" t="s">
        <v>142</v>
      </c>
      <c r="E137" s="159" t="s">
        <v>621</v>
      </c>
      <c r="F137" s="160" t="s">
        <v>622</v>
      </c>
      <c r="G137" s="161" t="s">
        <v>145</v>
      </c>
      <c r="H137" s="162">
        <v>3</v>
      </c>
      <c r="I137" s="163"/>
      <c r="J137" s="164">
        <f>ROUND(I137*H137,2)</f>
        <v>0</v>
      </c>
      <c r="K137" s="165"/>
      <c r="L137" s="29"/>
      <c r="M137" s="166" t="s">
        <v>1</v>
      </c>
      <c r="N137" s="167" t="s">
        <v>39</v>
      </c>
      <c r="O137" s="54"/>
      <c r="P137" s="168">
        <f>O137*H137</f>
        <v>0</v>
      </c>
      <c r="Q137" s="168">
        <v>0</v>
      </c>
      <c r="R137" s="168">
        <f>Q137*H137</f>
        <v>0</v>
      </c>
      <c r="S137" s="168">
        <v>0.29199999999999998</v>
      </c>
      <c r="T137" s="169">
        <f>S137*H137</f>
        <v>0.87599999999999989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70" t="s">
        <v>146</v>
      </c>
      <c r="AT137" s="170" t="s">
        <v>142</v>
      </c>
      <c r="AU137" s="170" t="s">
        <v>147</v>
      </c>
      <c r="AY137" s="15" t="s">
        <v>139</v>
      </c>
      <c r="BE137" s="171">
        <f>IF(N137="základná",J137,0)</f>
        <v>0</v>
      </c>
      <c r="BF137" s="171">
        <f>IF(N137="znížená",J137,0)</f>
        <v>0</v>
      </c>
      <c r="BG137" s="171">
        <f>IF(N137="zákl. prenesená",J137,0)</f>
        <v>0</v>
      </c>
      <c r="BH137" s="171">
        <f>IF(N137="zníž. prenesená",J137,0)</f>
        <v>0</v>
      </c>
      <c r="BI137" s="171">
        <f>IF(N137="nulová",J137,0)</f>
        <v>0</v>
      </c>
      <c r="BJ137" s="15" t="s">
        <v>147</v>
      </c>
      <c r="BK137" s="171">
        <f>ROUND(I137*H137,2)</f>
        <v>0</v>
      </c>
      <c r="BL137" s="15" t="s">
        <v>146</v>
      </c>
      <c r="BM137" s="170" t="s">
        <v>623</v>
      </c>
    </row>
    <row r="138" spans="1:65" s="2" customFormat="1" ht="16.5" customHeight="1">
      <c r="A138" s="28"/>
      <c r="B138" s="157"/>
      <c r="C138" s="158" t="s">
        <v>624</v>
      </c>
      <c r="D138" s="158" t="s">
        <v>142</v>
      </c>
      <c r="E138" s="159" t="s">
        <v>149</v>
      </c>
      <c r="F138" s="160" t="s">
        <v>150</v>
      </c>
      <c r="G138" s="161" t="s">
        <v>151</v>
      </c>
      <c r="H138" s="162">
        <v>0.9</v>
      </c>
      <c r="I138" s="163"/>
      <c r="J138" s="164">
        <f>ROUND(I138*H138,2)</f>
        <v>0</v>
      </c>
      <c r="K138" s="165"/>
      <c r="L138" s="29"/>
      <c r="M138" s="166" t="s">
        <v>1</v>
      </c>
      <c r="N138" s="167" t="s">
        <v>39</v>
      </c>
      <c r="O138" s="54"/>
      <c r="P138" s="168">
        <f>O138*H138</f>
        <v>0</v>
      </c>
      <c r="Q138" s="168">
        <v>0</v>
      </c>
      <c r="R138" s="168">
        <f>Q138*H138</f>
        <v>0</v>
      </c>
      <c r="S138" s="168">
        <v>0</v>
      </c>
      <c r="T138" s="169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70" t="s">
        <v>146</v>
      </c>
      <c r="AT138" s="170" t="s">
        <v>142</v>
      </c>
      <c r="AU138" s="170" t="s">
        <v>147</v>
      </c>
      <c r="AY138" s="15" t="s">
        <v>139</v>
      </c>
      <c r="BE138" s="171">
        <f>IF(N138="základná",J138,0)</f>
        <v>0</v>
      </c>
      <c r="BF138" s="171">
        <f>IF(N138="znížená",J138,0)</f>
        <v>0</v>
      </c>
      <c r="BG138" s="171">
        <f>IF(N138="zákl. prenesená",J138,0)</f>
        <v>0</v>
      </c>
      <c r="BH138" s="171">
        <f>IF(N138="zníž. prenesená",J138,0)</f>
        <v>0</v>
      </c>
      <c r="BI138" s="171">
        <f>IF(N138="nulová",J138,0)</f>
        <v>0</v>
      </c>
      <c r="BJ138" s="15" t="s">
        <v>147</v>
      </c>
      <c r="BK138" s="171">
        <f>ROUND(I138*H138,2)</f>
        <v>0</v>
      </c>
      <c r="BL138" s="15" t="s">
        <v>146</v>
      </c>
      <c r="BM138" s="170" t="s">
        <v>625</v>
      </c>
    </row>
    <row r="139" spans="1:65" s="2" customFormat="1" ht="16.5" customHeight="1">
      <c r="A139" s="28"/>
      <c r="B139" s="157"/>
      <c r="C139" s="158" t="s">
        <v>626</v>
      </c>
      <c r="D139" s="158" t="s">
        <v>142</v>
      </c>
      <c r="E139" s="159" t="s">
        <v>154</v>
      </c>
      <c r="F139" s="160" t="s">
        <v>155</v>
      </c>
      <c r="G139" s="161" t="s">
        <v>151</v>
      </c>
      <c r="H139" s="162">
        <v>31.5</v>
      </c>
      <c r="I139" s="163"/>
      <c r="J139" s="164">
        <f>ROUND(I139*H139,2)</f>
        <v>0</v>
      </c>
      <c r="K139" s="165"/>
      <c r="L139" s="29"/>
      <c r="M139" s="166" t="s">
        <v>1</v>
      </c>
      <c r="N139" s="167" t="s">
        <v>39</v>
      </c>
      <c r="O139" s="54"/>
      <c r="P139" s="168">
        <f>O139*H139</f>
        <v>0</v>
      </c>
      <c r="Q139" s="168">
        <v>0</v>
      </c>
      <c r="R139" s="168">
        <f>Q139*H139</f>
        <v>0</v>
      </c>
      <c r="S139" s="168">
        <v>0</v>
      </c>
      <c r="T139" s="169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70" t="s">
        <v>146</v>
      </c>
      <c r="AT139" s="170" t="s">
        <v>142</v>
      </c>
      <c r="AU139" s="170" t="s">
        <v>147</v>
      </c>
      <c r="AY139" s="15" t="s">
        <v>139</v>
      </c>
      <c r="BE139" s="171">
        <f>IF(N139="základná",J139,0)</f>
        <v>0</v>
      </c>
      <c r="BF139" s="171">
        <f>IF(N139="znížená",J139,0)</f>
        <v>0</v>
      </c>
      <c r="BG139" s="171">
        <f>IF(N139="zákl. prenesená",J139,0)</f>
        <v>0</v>
      </c>
      <c r="BH139" s="171">
        <f>IF(N139="zníž. prenesená",J139,0)</f>
        <v>0</v>
      </c>
      <c r="BI139" s="171">
        <f>IF(N139="nulová",J139,0)</f>
        <v>0</v>
      </c>
      <c r="BJ139" s="15" t="s">
        <v>147</v>
      </c>
      <c r="BK139" s="171">
        <f>ROUND(I139*H139,2)</f>
        <v>0</v>
      </c>
      <c r="BL139" s="15" t="s">
        <v>146</v>
      </c>
      <c r="BM139" s="170" t="s">
        <v>627</v>
      </c>
    </row>
    <row r="140" spans="1:65" s="13" customFormat="1">
      <c r="B140" s="172"/>
      <c r="D140" s="173" t="s">
        <v>157</v>
      </c>
      <c r="E140" s="174" t="s">
        <v>1</v>
      </c>
      <c r="F140" s="175" t="s">
        <v>628</v>
      </c>
      <c r="H140" s="176">
        <v>31.5</v>
      </c>
      <c r="I140" s="177"/>
      <c r="L140" s="172"/>
      <c r="M140" s="178"/>
      <c r="N140" s="179"/>
      <c r="O140" s="179"/>
      <c r="P140" s="179"/>
      <c r="Q140" s="179"/>
      <c r="R140" s="179"/>
      <c r="S140" s="179"/>
      <c r="T140" s="180"/>
      <c r="AT140" s="174" t="s">
        <v>157</v>
      </c>
      <c r="AU140" s="174" t="s">
        <v>147</v>
      </c>
      <c r="AV140" s="13" t="s">
        <v>147</v>
      </c>
      <c r="AW140" s="13" t="s">
        <v>28</v>
      </c>
      <c r="AX140" s="13" t="s">
        <v>81</v>
      </c>
      <c r="AY140" s="174" t="s">
        <v>139</v>
      </c>
    </row>
    <row r="141" spans="1:65" s="2" customFormat="1" ht="16.5" customHeight="1">
      <c r="A141" s="28"/>
      <c r="B141" s="157"/>
      <c r="C141" s="158" t="s">
        <v>629</v>
      </c>
      <c r="D141" s="158" t="s">
        <v>142</v>
      </c>
      <c r="E141" s="159" t="s">
        <v>159</v>
      </c>
      <c r="F141" s="160" t="s">
        <v>160</v>
      </c>
      <c r="G141" s="161" t="s">
        <v>151</v>
      </c>
      <c r="H141" s="162">
        <v>0.9</v>
      </c>
      <c r="I141" s="163"/>
      <c r="J141" s="164">
        <f>ROUND(I141*H141,2)</f>
        <v>0</v>
      </c>
      <c r="K141" s="165"/>
      <c r="L141" s="29"/>
      <c r="M141" s="166" t="s">
        <v>1</v>
      </c>
      <c r="N141" s="167" t="s">
        <v>39</v>
      </c>
      <c r="O141" s="54"/>
      <c r="P141" s="168">
        <f>O141*H141</f>
        <v>0</v>
      </c>
      <c r="Q141" s="168">
        <v>0</v>
      </c>
      <c r="R141" s="168">
        <f>Q141*H141</f>
        <v>0</v>
      </c>
      <c r="S141" s="168">
        <v>0</v>
      </c>
      <c r="T141" s="169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70" t="s">
        <v>146</v>
      </c>
      <c r="AT141" s="170" t="s">
        <v>142</v>
      </c>
      <c r="AU141" s="170" t="s">
        <v>147</v>
      </c>
      <c r="AY141" s="15" t="s">
        <v>139</v>
      </c>
      <c r="BE141" s="171">
        <f>IF(N141="základná",J141,0)</f>
        <v>0</v>
      </c>
      <c r="BF141" s="171">
        <f>IF(N141="znížená",J141,0)</f>
        <v>0</v>
      </c>
      <c r="BG141" s="171">
        <f>IF(N141="zákl. prenesená",J141,0)</f>
        <v>0</v>
      </c>
      <c r="BH141" s="171">
        <f>IF(N141="zníž. prenesená",J141,0)</f>
        <v>0</v>
      </c>
      <c r="BI141" s="171">
        <f>IF(N141="nulová",J141,0)</f>
        <v>0</v>
      </c>
      <c r="BJ141" s="15" t="s">
        <v>147</v>
      </c>
      <c r="BK141" s="171">
        <f>ROUND(I141*H141,2)</f>
        <v>0</v>
      </c>
      <c r="BL141" s="15" t="s">
        <v>146</v>
      </c>
      <c r="BM141" s="170" t="s">
        <v>630</v>
      </c>
    </row>
    <row r="142" spans="1:65" s="2" customFormat="1" ht="16.5" customHeight="1">
      <c r="A142" s="28"/>
      <c r="B142" s="157"/>
      <c r="C142" s="158" t="s">
        <v>631</v>
      </c>
      <c r="D142" s="158" t="s">
        <v>142</v>
      </c>
      <c r="E142" s="159" t="s">
        <v>163</v>
      </c>
      <c r="F142" s="160" t="s">
        <v>164</v>
      </c>
      <c r="G142" s="161" t="s">
        <v>151</v>
      </c>
      <c r="H142" s="162">
        <v>2.7</v>
      </c>
      <c r="I142" s="163"/>
      <c r="J142" s="164">
        <f>ROUND(I142*H142,2)</f>
        <v>0</v>
      </c>
      <c r="K142" s="165"/>
      <c r="L142" s="29"/>
      <c r="M142" s="166" t="s">
        <v>1</v>
      </c>
      <c r="N142" s="167" t="s">
        <v>39</v>
      </c>
      <c r="O142" s="54"/>
      <c r="P142" s="168">
        <f>O142*H142</f>
        <v>0</v>
      </c>
      <c r="Q142" s="168">
        <v>0</v>
      </c>
      <c r="R142" s="168">
        <f>Q142*H142</f>
        <v>0</v>
      </c>
      <c r="S142" s="168">
        <v>0</v>
      </c>
      <c r="T142" s="169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70" t="s">
        <v>146</v>
      </c>
      <c r="AT142" s="170" t="s">
        <v>142</v>
      </c>
      <c r="AU142" s="170" t="s">
        <v>147</v>
      </c>
      <c r="AY142" s="15" t="s">
        <v>139</v>
      </c>
      <c r="BE142" s="171">
        <f>IF(N142="základná",J142,0)</f>
        <v>0</v>
      </c>
      <c r="BF142" s="171">
        <f>IF(N142="znížená",J142,0)</f>
        <v>0</v>
      </c>
      <c r="BG142" s="171">
        <f>IF(N142="zákl. prenesená",J142,0)</f>
        <v>0</v>
      </c>
      <c r="BH142" s="171">
        <f>IF(N142="zníž. prenesená",J142,0)</f>
        <v>0</v>
      </c>
      <c r="BI142" s="171">
        <f>IF(N142="nulová",J142,0)</f>
        <v>0</v>
      </c>
      <c r="BJ142" s="15" t="s">
        <v>147</v>
      </c>
      <c r="BK142" s="171">
        <f>ROUND(I142*H142,2)</f>
        <v>0</v>
      </c>
      <c r="BL142" s="15" t="s">
        <v>146</v>
      </c>
      <c r="BM142" s="170" t="s">
        <v>632</v>
      </c>
    </row>
    <row r="143" spans="1:65" s="13" customFormat="1">
      <c r="B143" s="172"/>
      <c r="D143" s="173" t="s">
        <v>157</v>
      </c>
      <c r="E143" s="174" t="s">
        <v>1</v>
      </c>
      <c r="F143" s="175" t="s">
        <v>633</v>
      </c>
      <c r="H143" s="176">
        <v>2.7</v>
      </c>
      <c r="I143" s="177"/>
      <c r="L143" s="172"/>
      <c r="M143" s="178"/>
      <c r="N143" s="179"/>
      <c r="O143" s="179"/>
      <c r="P143" s="179"/>
      <c r="Q143" s="179"/>
      <c r="R143" s="179"/>
      <c r="S143" s="179"/>
      <c r="T143" s="180"/>
      <c r="AT143" s="174" t="s">
        <v>157</v>
      </c>
      <c r="AU143" s="174" t="s">
        <v>147</v>
      </c>
      <c r="AV143" s="13" t="s">
        <v>147</v>
      </c>
      <c r="AW143" s="13" t="s">
        <v>28</v>
      </c>
      <c r="AX143" s="13" t="s">
        <v>81</v>
      </c>
      <c r="AY143" s="174" t="s">
        <v>139</v>
      </c>
    </row>
    <row r="144" spans="1:65" s="2" customFormat="1" ht="16.5" customHeight="1">
      <c r="A144" s="28"/>
      <c r="B144" s="157"/>
      <c r="C144" s="158" t="s">
        <v>634</v>
      </c>
      <c r="D144" s="158" t="s">
        <v>142</v>
      </c>
      <c r="E144" s="159" t="s">
        <v>168</v>
      </c>
      <c r="F144" s="160" t="s">
        <v>169</v>
      </c>
      <c r="G144" s="161" t="s">
        <v>151</v>
      </c>
      <c r="H144" s="162">
        <v>0.9</v>
      </c>
      <c r="I144" s="163"/>
      <c r="J144" s="164">
        <f>ROUND(I144*H144,2)</f>
        <v>0</v>
      </c>
      <c r="K144" s="165"/>
      <c r="L144" s="29"/>
      <c r="M144" s="166" t="s">
        <v>1</v>
      </c>
      <c r="N144" s="167" t="s">
        <v>39</v>
      </c>
      <c r="O144" s="54"/>
      <c r="P144" s="168">
        <f>O144*H144</f>
        <v>0</v>
      </c>
      <c r="Q144" s="168">
        <v>0</v>
      </c>
      <c r="R144" s="168">
        <f>Q144*H144</f>
        <v>0</v>
      </c>
      <c r="S144" s="168">
        <v>0</v>
      </c>
      <c r="T144" s="169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70" t="s">
        <v>146</v>
      </c>
      <c r="AT144" s="170" t="s">
        <v>142</v>
      </c>
      <c r="AU144" s="170" t="s">
        <v>147</v>
      </c>
      <c r="AY144" s="15" t="s">
        <v>139</v>
      </c>
      <c r="BE144" s="171">
        <f>IF(N144="základná",J144,0)</f>
        <v>0</v>
      </c>
      <c r="BF144" s="171">
        <f>IF(N144="znížená",J144,0)</f>
        <v>0</v>
      </c>
      <c r="BG144" s="171">
        <f>IF(N144="zákl. prenesená",J144,0)</f>
        <v>0</v>
      </c>
      <c r="BH144" s="171">
        <f>IF(N144="zníž. prenesená",J144,0)</f>
        <v>0</v>
      </c>
      <c r="BI144" s="171">
        <f>IF(N144="nulová",J144,0)</f>
        <v>0</v>
      </c>
      <c r="BJ144" s="15" t="s">
        <v>147</v>
      </c>
      <c r="BK144" s="171">
        <f>ROUND(I144*H144,2)</f>
        <v>0</v>
      </c>
      <c r="BL144" s="15" t="s">
        <v>146</v>
      </c>
      <c r="BM144" s="170" t="s">
        <v>635</v>
      </c>
    </row>
    <row r="145" spans="1:65" s="12" customFormat="1" ht="25.9" customHeight="1">
      <c r="B145" s="144"/>
      <c r="D145" s="145" t="s">
        <v>72</v>
      </c>
      <c r="E145" s="146" t="s">
        <v>171</v>
      </c>
      <c r="F145" s="146" t="s">
        <v>172</v>
      </c>
      <c r="I145" s="147"/>
      <c r="J145" s="148">
        <f>BK145</f>
        <v>0</v>
      </c>
      <c r="L145" s="144"/>
      <c r="M145" s="149"/>
      <c r="N145" s="150"/>
      <c r="O145" s="150"/>
      <c r="P145" s="151">
        <f>P146+P157</f>
        <v>0</v>
      </c>
      <c r="Q145" s="150"/>
      <c r="R145" s="151">
        <f>R146+R157</f>
        <v>9.0109999999999996E-2</v>
      </c>
      <c r="S145" s="150"/>
      <c r="T145" s="152">
        <f>T146+T157</f>
        <v>0</v>
      </c>
      <c r="AR145" s="145" t="s">
        <v>147</v>
      </c>
      <c r="AT145" s="153" t="s">
        <v>72</v>
      </c>
      <c r="AU145" s="153" t="s">
        <v>73</v>
      </c>
      <c r="AY145" s="145" t="s">
        <v>139</v>
      </c>
      <c r="BK145" s="154">
        <f>BK146+BK157</f>
        <v>0</v>
      </c>
    </row>
    <row r="146" spans="1:65" s="12" customFormat="1" ht="22.9" customHeight="1">
      <c r="B146" s="144"/>
      <c r="D146" s="145" t="s">
        <v>72</v>
      </c>
      <c r="E146" s="155" t="s">
        <v>173</v>
      </c>
      <c r="F146" s="155" t="s">
        <v>174</v>
      </c>
      <c r="I146" s="147"/>
      <c r="J146" s="156">
        <f>BK146</f>
        <v>0</v>
      </c>
      <c r="L146" s="144"/>
      <c r="M146" s="149"/>
      <c r="N146" s="150"/>
      <c r="O146" s="150"/>
      <c r="P146" s="151">
        <f>SUM(P147:P156)</f>
        <v>0</v>
      </c>
      <c r="Q146" s="150"/>
      <c r="R146" s="151">
        <f>SUM(R147:R156)</f>
        <v>2.7660000000000001E-2</v>
      </c>
      <c r="S146" s="150"/>
      <c r="T146" s="152">
        <f>SUM(T147:T156)</f>
        <v>0</v>
      </c>
      <c r="AR146" s="145" t="s">
        <v>147</v>
      </c>
      <c r="AT146" s="153" t="s">
        <v>72</v>
      </c>
      <c r="AU146" s="153" t="s">
        <v>81</v>
      </c>
      <c r="AY146" s="145" t="s">
        <v>139</v>
      </c>
      <c r="BK146" s="154">
        <f>SUM(BK147:BK156)</f>
        <v>0</v>
      </c>
    </row>
    <row r="147" spans="1:65" s="2" customFormat="1" ht="16.5" customHeight="1">
      <c r="A147" s="28"/>
      <c r="B147" s="157"/>
      <c r="C147" s="158" t="s">
        <v>255</v>
      </c>
      <c r="D147" s="158" t="s">
        <v>142</v>
      </c>
      <c r="E147" s="159" t="s">
        <v>636</v>
      </c>
      <c r="F147" s="160" t="s">
        <v>637</v>
      </c>
      <c r="G147" s="161" t="s">
        <v>178</v>
      </c>
      <c r="H147" s="162">
        <v>41</v>
      </c>
      <c r="I147" s="163"/>
      <c r="J147" s="164">
        <f t="shared" ref="J147:J156" si="0">ROUND(I147*H147,2)</f>
        <v>0</v>
      </c>
      <c r="K147" s="165"/>
      <c r="L147" s="29"/>
      <c r="M147" s="166" t="s">
        <v>1</v>
      </c>
      <c r="N147" s="167" t="s">
        <v>39</v>
      </c>
      <c r="O147" s="54"/>
      <c r="P147" s="168">
        <f t="shared" ref="P147:P156" si="1">O147*H147</f>
        <v>0</v>
      </c>
      <c r="Q147" s="168">
        <v>2.7E-4</v>
      </c>
      <c r="R147" s="168">
        <f t="shared" ref="R147:R156" si="2">Q147*H147</f>
        <v>1.107E-2</v>
      </c>
      <c r="S147" s="168">
        <v>0</v>
      </c>
      <c r="T147" s="169">
        <f t="shared" ref="T147:T156" si="3"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70" t="s">
        <v>179</v>
      </c>
      <c r="AT147" s="170" t="s">
        <v>142</v>
      </c>
      <c r="AU147" s="170" t="s">
        <v>147</v>
      </c>
      <c r="AY147" s="15" t="s">
        <v>139</v>
      </c>
      <c r="BE147" s="171">
        <f t="shared" ref="BE147:BE156" si="4">IF(N147="základná",J147,0)</f>
        <v>0</v>
      </c>
      <c r="BF147" s="171">
        <f t="shared" ref="BF147:BF156" si="5">IF(N147="znížená",J147,0)</f>
        <v>0</v>
      </c>
      <c r="BG147" s="171">
        <f t="shared" ref="BG147:BG156" si="6">IF(N147="zákl. prenesená",J147,0)</f>
        <v>0</v>
      </c>
      <c r="BH147" s="171">
        <f t="shared" ref="BH147:BH156" si="7">IF(N147="zníž. prenesená",J147,0)</f>
        <v>0</v>
      </c>
      <c r="BI147" s="171">
        <f t="shared" ref="BI147:BI156" si="8">IF(N147="nulová",J147,0)</f>
        <v>0</v>
      </c>
      <c r="BJ147" s="15" t="s">
        <v>147</v>
      </c>
      <c r="BK147" s="171">
        <f t="shared" ref="BK147:BK156" si="9">ROUND(I147*H147,2)</f>
        <v>0</v>
      </c>
      <c r="BL147" s="15" t="s">
        <v>179</v>
      </c>
      <c r="BM147" s="170" t="s">
        <v>638</v>
      </c>
    </row>
    <row r="148" spans="1:65" s="2" customFormat="1" ht="16.5" customHeight="1">
      <c r="A148" s="28"/>
      <c r="B148" s="157"/>
      <c r="C148" s="158" t="s">
        <v>303</v>
      </c>
      <c r="D148" s="158" t="s">
        <v>142</v>
      </c>
      <c r="E148" s="159" t="s">
        <v>176</v>
      </c>
      <c r="F148" s="160" t="s">
        <v>177</v>
      </c>
      <c r="G148" s="161" t="s">
        <v>178</v>
      </c>
      <c r="H148" s="162">
        <v>41</v>
      </c>
      <c r="I148" s="163"/>
      <c r="J148" s="164">
        <f t="shared" si="0"/>
        <v>0</v>
      </c>
      <c r="K148" s="165"/>
      <c r="L148" s="29"/>
      <c r="M148" s="166" t="s">
        <v>1</v>
      </c>
      <c r="N148" s="167" t="s">
        <v>39</v>
      </c>
      <c r="O148" s="54"/>
      <c r="P148" s="168">
        <f t="shared" si="1"/>
        <v>0</v>
      </c>
      <c r="Q148" s="168">
        <v>1.6000000000000001E-4</v>
      </c>
      <c r="R148" s="168">
        <f t="shared" si="2"/>
        <v>6.5600000000000007E-3</v>
      </c>
      <c r="S148" s="168">
        <v>0</v>
      </c>
      <c r="T148" s="169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70" t="s">
        <v>179</v>
      </c>
      <c r="AT148" s="170" t="s">
        <v>142</v>
      </c>
      <c r="AU148" s="170" t="s">
        <v>147</v>
      </c>
      <c r="AY148" s="15" t="s">
        <v>139</v>
      </c>
      <c r="BE148" s="171">
        <f t="shared" si="4"/>
        <v>0</v>
      </c>
      <c r="BF148" s="171">
        <f t="shared" si="5"/>
        <v>0</v>
      </c>
      <c r="BG148" s="171">
        <f t="shared" si="6"/>
        <v>0</v>
      </c>
      <c r="BH148" s="171">
        <f t="shared" si="7"/>
        <v>0</v>
      </c>
      <c r="BI148" s="171">
        <f t="shared" si="8"/>
        <v>0</v>
      </c>
      <c r="BJ148" s="15" t="s">
        <v>147</v>
      </c>
      <c r="BK148" s="171">
        <f t="shared" si="9"/>
        <v>0</v>
      </c>
      <c r="BL148" s="15" t="s">
        <v>179</v>
      </c>
      <c r="BM148" s="170" t="s">
        <v>639</v>
      </c>
    </row>
    <row r="149" spans="1:65" s="2" customFormat="1" ht="16.5" customHeight="1">
      <c r="A149" s="28"/>
      <c r="B149" s="157"/>
      <c r="C149" s="181" t="s">
        <v>309</v>
      </c>
      <c r="D149" s="181" t="s">
        <v>182</v>
      </c>
      <c r="E149" s="182" t="s">
        <v>183</v>
      </c>
      <c r="F149" s="183" t="s">
        <v>184</v>
      </c>
      <c r="G149" s="184" t="s">
        <v>178</v>
      </c>
      <c r="H149" s="185">
        <v>41</v>
      </c>
      <c r="I149" s="186"/>
      <c r="J149" s="187">
        <f t="shared" si="0"/>
        <v>0</v>
      </c>
      <c r="K149" s="188"/>
      <c r="L149" s="189"/>
      <c r="M149" s="190" t="s">
        <v>1</v>
      </c>
      <c r="N149" s="191" t="s">
        <v>39</v>
      </c>
      <c r="O149" s="54"/>
      <c r="P149" s="168">
        <f t="shared" si="1"/>
        <v>0</v>
      </c>
      <c r="Q149" s="168">
        <v>1.8000000000000001E-4</v>
      </c>
      <c r="R149" s="168">
        <f t="shared" si="2"/>
        <v>7.3800000000000003E-3</v>
      </c>
      <c r="S149" s="168">
        <v>0</v>
      </c>
      <c r="T149" s="169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70" t="s">
        <v>185</v>
      </c>
      <c r="AT149" s="170" t="s">
        <v>182</v>
      </c>
      <c r="AU149" s="170" t="s">
        <v>147</v>
      </c>
      <c r="AY149" s="15" t="s">
        <v>139</v>
      </c>
      <c r="BE149" s="171">
        <f t="shared" si="4"/>
        <v>0</v>
      </c>
      <c r="BF149" s="171">
        <f t="shared" si="5"/>
        <v>0</v>
      </c>
      <c r="BG149" s="171">
        <f t="shared" si="6"/>
        <v>0</v>
      </c>
      <c r="BH149" s="171">
        <f t="shared" si="7"/>
        <v>0</v>
      </c>
      <c r="BI149" s="171">
        <f t="shared" si="8"/>
        <v>0</v>
      </c>
      <c r="BJ149" s="15" t="s">
        <v>147</v>
      </c>
      <c r="BK149" s="171">
        <f t="shared" si="9"/>
        <v>0</v>
      </c>
      <c r="BL149" s="15" t="s">
        <v>179</v>
      </c>
      <c r="BM149" s="170" t="s">
        <v>640</v>
      </c>
    </row>
    <row r="150" spans="1:65" s="2" customFormat="1" ht="16.5" customHeight="1">
      <c r="A150" s="28"/>
      <c r="B150" s="157"/>
      <c r="C150" s="158" t="s">
        <v>167</v>
      </c>
      <c r="D150" s="158" t="s">
        <v>142</v>
      </c>
      <c r="E150" s="159" t="s">
        <v>188</v>
      </c>
      <c r="F150" s="160" t="s">
        <v>189</v>
      </c>
      <c r="G150" s="161" t="s">
        <v>145</v>
      </c>
      <c r="H150" s="162">
        <v>14</v>
      </c>
      <c r="I150" s="163"/>
      <c r="J150" s="164">
        <f t="shared" si="0"/>
        <v>0</v>
      </c>
      <c r="K150" s="165"/>
      <c r="L150" s="29"/>
      <c r="M150" s="166" t="s">
        <v>1</v>
      </c>
      <c r="N150" s="167" t="s">
        <v>39</v>
      </c>
      <c r="O150" s="54"/>
      <c r="P150" s="168">
        <f t="shared" si="1"/>
        <v>0</v>
      </c>
      <c r="Q150" s="168">
        <v>8.0000000000000007E-5</v>
      </c>
      <c r="R150" s="168">
        <f t="shared" si="2"/>
        <v>1.1200000000000001E-3</v>
      </c>
      <c r="S150" s="168">
        <v>0</v>
      </c>
      <c r="T150" s="169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70" t="s">
        <v>179</v>
      </c>
      <c r="AT150" s="170" t="s">
        <v>142</v>
      </c>
      <c r="AU150" s="170" t="s">
        <v>147</v>
      </c>
      <c r="AY150" s="15" t="s">
        <v>139</v>
      </c>
      <c r="BE150" s="171">
        <f t="shared" si="4"/>
        <v>0</v>
      </c>
      <c r="BF150" s="171">
        <f t="shared" si="5"/>
        <v>0</v>
      </c>
      <c r="BG150" s="171">
        <f t="shared" si="6"/>
        <v>0</v>
      </c>
      <c r="BH150" s="171">
        <f t="shared" si="7"/>
        <v>0</v>
      </c>
      <c r="BI150" s="171">
        <f t="shared" si="8"/>
        <v>0</v>
      </c>
      <c r="BJ150" s="15" t="s">
        <v>147</v>
      </c>
      <c r="BK150" s="171">
        <f t="shared" si="9"/>
        <v>0</v>
      </c>
      <c r="BL150" s="15" t="s">
        <v>179</v>
      </c>
      <c r="BM150" s="170" t="s">
        <v>641</v>
      </c>
    </row>
    <row r="151" spans="1:65" s="2" customFormat="1" ht="16.5" customHeight="1">
      <c r="A151" s="28"/>
      <c r="B151" s="157"/>
      <c r="C151" s="181" t="s">
        <v>423</v>
      </c>
      <c r="D151" s="181" t="s">
        <v>182</v>
      </c>
      <c r="E151" s="182" t="s">
        <v>191</v>
      </c>
      <c r="F151" s="183" t="s">
        <v>192</v>
      </c>
      <c r="G151" s="184" t="s">
        <v>145</v>
      </c>
      <c r="H151" s="185">
        <v>14</v>
      </c>
      <c r="I151" s="186"/>
      <c r="J151" s="187">
        <f t="shared" si="0"/>
        <v>0</v>
      </c>
      <c r="K151" s="188"/>
      <c r="L151" s="189"/>
      <c r="M151" s="190" t="s">
        <v>1</v>
      </c>
      <c r="N151" s="191" t="s">
        <v>39</v>
      </c>
      <c r="O151" s="54"/>
      <c r="P151" s="168">
        <f t="shared" si="1"/>
        <v>0</v>
      </c>
      <c r="Q151" s="168">
        <v>3.0000000000000001E-5</v>
      </c>
      <c r="R151" s="168">
        <f t="shared" si="2"/>
        <v>4.2000000000000002E-4</v>
      </c>
      <c r="S151" s="168">
        <v>0</v>
      </c>
      <c r="T151" s="169">
        <f t="shared" si="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70" t="s">
        <v>185</v>
      </c>
      <c r="AT151" s="170" t="s">
        <v>182</v>
      </c>
      <c r="AU151" s="170" t="s">
        <v>147</v>
      </c>
      <c r="AY151" s="15" t="s">
        <v>139</v>
      </c>
      <c r="BE151" s="171">
        <f t="shared" si="4"/>
        <v>0</v>
      </c>
      <c r="BF151" s="171">
        <f t="shared" si="5"/>
        <v>0</v>
      </c>
      <c r="BG151" s="171">
        <f t="shared" si="6"/>
        <v>0</v>
      </c>
      <c r="BH151" s="171">
        <f t="shared" si="7"/>
        <v>0</v>
      </c>
      <c r="BI151" s="171">
        <f t="shared" si="8"/>
        <v>0</v>
      </c>
      <c r="BJ151" s="15" t="s">
        <v>147</v>
      </c>
      <c r="BK151" s="171">
        <f t="shared" si="9"/>
        <v>0</v>
      </c>
      <c r="BL151" s="15" t="s">
        <v>179</v>
      </c>
      <c r="BM151" s="170" t="s">
        <v>642</v>
      </c>
    </row>
    <row r="152" spans="1:65" s="2" customFormat="1" ht="16.5" customHeight="1">
      <c r="A152" s="28"/>
      <c r="B152" s="157"/>
      <c r="C152" s="158" t="s">
        <v>425</v>
      </c>
      <c r="D152" s="158" t="s">
        <v>142</v>
      </c>
      <c r="E152" s="159" t="s">
        <v>195</v>
      </c>
      <c r="F152" s="160" t="s">
        <v>196</v>
      </c>
      <c r="G152" s="161" t="s">
        <v>145</v>
      </c>
      <c r="H152" s="162">
        <v>7</v>
      </c>
      <c r="I152" s="163"/>
      <c r="J152" s="164">
        <f t="shared" si="0"/>
        <v>0</v>
      </c>
      <c r="K152" s="165"/>
      <c r="L152" s="29"/>
      <c r="M152" s="166" t="s">
        <v>1</v>
      </c>
      <c r="N152" s="167" t="s">
        <v>39</v>
      </c>
      <c r="O152" s="54"/>
      <c r="P152" s="168">
        <f t="shared" si="1"/>
        <v>0</v>
      </c>
      <c r="Q152" s="168">
        <v>8.0000000000000007E-5</v>
      </c>
      <c r="R152" s="168">
        <f t="shared" si="2"/>
        <v>5.6000000000000006E-4</v>
      </c>
      <c r="S152" s="168">
        <v>0</v>
      </c>
      <c r="T152" s="169">
        <f t="shared" si="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70" t="s">
        <v>179</v>
      </c>
      <c r="AT152" s="170" t="s">
        <v>142</v>
      </c>
      <c r="AU152" s="170" t="s">
        <v>147</v>
      </c>
      <c r="AY152" s="15" t="s">
        <v>139</v>
      </c>
      <c r="BE152" s="171">
        <f t="shared" si="4"/>
        <v>0</v>
      </c>
      <c r="BF152" s="171">
        <f t="shared" si="5"/>
        <v>0</v>
      </c>
      <c r="BG152" s="171">
        <f t="shared" si="6"/>
        <v>0</v>
      </c>
      <c r="BH152" s="171">
        <f t="shared" si="7"/>
        <v>0</v>
      </c>
      <c r="BI152" s="171">
        <f t="shared" si="8"/>
        <v>0</v>
      </c>
      <c r="BJ152" s="15" t="s">
        <v>147</v>
      </c>
      <c r="BK152" s="171">
        <f t="shared" si="9"/>
        <v>0</v>
      </c>
      <c r="BL152" s="15" t="s">
        <v>179</v>
      </c>
      <c r="BM152" s="170" t="s">
        <v>643</v>
      </c>
    </row>
    <row r="153" spans="1:65" s="2" customFormat="1" ht="16.5" customHeight="1">
      <c r="A153" s="28"/>
      <c r="B153" s="157"/>
      <c r="C153" s="181" t="s">
        <v>434</v>
      </c>
      <c r="D153" s="181" t="s">
        <v>182</v>
      </c>
      <c r="E153" s="182" t="s">
        <v>644</v>
      </c>
      <c r="F153" s="183" t="s">
        <v>645</v>
      </c>
      <c r="G153" s="184" t="s">
        <v>145</v>
      </c>
      <c r="H153" s="185">
        <v>7</v>
      </c>
      <c r="I153" s="186"/>
      <c r="J153" s="187">
        <f t="shared" si="0"/>
        <v>0</v>
      </c>
      <c r="K153" s="188"/>
      <c r="L153" s="189"/>
      <c r="M153" s="190" t="s">
        <v>1</v>
      </c>
      <c r="N153" s="191" t="s">
        <v>39</v>
      </c>
      <c r="O153" s="54"/>
      <c r="P153" s="168">
        <f t="shared" si="1"/>
        <v>0</v>
      </c>
      <c r="Q153" s="168">
        <v>4.0000000000000003E-5</v>
      </c>
      <c r="R153" s="168">
        <f t="shared" si="2"/>
        <v>2.8000000000000003E-4</v>
      </c>
      <c r="S153" s="168">
        <v>0</v>
      </c>
      <c r="T153" s="169">
        <f t="shared" si="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70" t="s">
        <v>185</v>
      </c>
      <c r="AT153" s="170" t="s">
        <v>182</v>
      </c>
      <c r="AU153" s="170" t="s">
        <v>147</v>
      </c>
      <c r="AY153" s="15" t="s">
        <v>139</v>
      </c>
      <c r="BE153" s="171">
        <f t="shared" si="4"/>
        <v>0</v>
      </c>
      <c r="BF153" s="171">
        <f t="shared" si="5"/>
        <v>0</v>
      </c>
      <c r="BG153" s="171">
        <f t="shared" si="6"/>
        <v>0</v>
      </c>
      <c r="BH153" s="171">
        <f t="shared" si="7"/>
        <v>0</v>
      </c>
      <c r="BI153" s="171">
        <f t="shared" si="8"/>
        <v>0</v>
      </c>
      <c r="BJ153" s="15" t="s">
        <v>147</v>
      </c>
      <c r="BK153" s="171">
        <f t="shared" si="9"/>
        <v>0</v>
      </c>
      <c r="BL153" s="15" t="s">
        <v>179</v>
      </c>
      <c r="BM153" s="170" t="s">
        <v>646</v>
      </c>
    </row>
    <row r="154" spans="1:65" s="2" customFormat="1" ht="16.5" customHeight="1">
      <c r="A154" s="28"/>
      <c r="B154" s="157"/>
      <c r="C154" s="158" t="s">
        <v>436</v>
      </c>
      <c r="D154" s="158" t="s">
        <v>142</v>
      </c>
      <c r="E154" s="159" t="s">
        <v>203</v>
      </c>
      <c r="F154" s="160" t="s">
        <v>204</v>
      </c>
      <c r="G154" s="161" t="s">
        <v>145</v>
      </c>
      <c r="H154" s="162">
        <v>1</v>
      </c>
      <c r="I154" s="163"/>
      <c r="J154" s="164">
        <f t="shared" si="0"/>
        <v>0</v>
      </c>
      <c r="K154" s="165"/>
      <c r="L154" s="29"/>
      <c r="M154" s="166" t="s">
        <v>1</v>
      </c>
      <c r="N154" s="167" t="s">
        <v>39</v>
      </c>
      <c r="O154" s="54"/>
      <c r="P154" s="168">
        <f t="shared" si="1"/>
        <v>0</v>
      </c>
      <c r="Q154" s="168">
        <v>0</v>
      </c>
      <c r="R154" s="168">
        <f t="shared" si="2"/>
        <v>0</v>
      </c>
      <c r="S154" s="168">
        <v>0</v>
      </c>
      <c r="T154" s="169">
        <f t="shared" si="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70" t="s">
        <v>179</v>
      </c>
      <c r="AT154" s="170" t="s">
        <v>142</v>
      </c>
      <c r="AU154" s="170" t="s">
        <v>147</v>
      </c>
      <c r="AY154" s="15" t="s">
        <v>139</v>
      </c>
      <c r="BE154" s="171">
        <f t="shared" si="4"/>
        <v>0</v>
      </c>
      <c r="BF154" s="171">
        <f t="shared" si="5"/>
        <v>0</v>
      </c>
      <c r="BG154" s="171">
        <f t="shared" si="6"/>
        <v>0</v>
      </c>
      <c r="BH154" s="171">
        <f t="shared" si="7"/>
        <v>0</v>
      </c>
      <c r="BI154" s="171">
        <f t="shared" si="8"/>
        <v>0</v>
      </c>
      <c r="BJ154" s="15" t="s">
        <v>147</v>
      </c>
      <c r="BK154" s="171">
        <f t="shared" si="9"/>
        <v>0</v>
      </c>
      <c r="BL154" s="15" t="s">
        <v>179</v>
      </c>
      <c r="BM154" s="170" t="s">
        <v>647</v>
      </c>
    </row>
    <row r="155" spans="1:65" s="2" customFormat="1" ht="16.5" customHeight="1">
      <c r="A155" s="28"/>
      <c r="B155" s="157"/>
      <c r="C155" s="181" t="s">
        <v>457</v>
      </c>
      <c r="D155" s="181" t="s">
        <v>182</v>
      </c>
      <c r="E155" s="182" t="s">
        <v>207</v>
      </c>
      <c r="F155" s="183" t="s">
        <v>208</v>
      </c>
      <c r="G155" s="184" t="s">
        <v>145</v>
      </c>
      <c r="H155" s="185">
        <v>1</v>
      </c>
      <c r="I155" s="186"/>
      <c r="J155" s="187">
        <f t="shared" si="0"/>
        <v>0</v>
      </c>
      <c r="K155" s="188"/>
      <c r="L155" s="189"/>
      <c r="M155" s="190" t="s">
        <v>1</v>
      </c>
      <c r="N155" s="191" t="s">
        <v>39</v>
      </c>
      <c r="O155" s="54"/>
      <c r="P155" s="168">
        <f t="shared" si="1"/>
        <v>0</v>
      </c>
      <c r="Q155" s="168">
        <v>2.7E-4</v>
      </c>
      <c r="R155" s="168">
        <f t="shared" si="2"/>
        <v>2.7E-4</v>
      </c>
      <c r="S155" s="168">
        <v>0</v>
      </c>
      <c r="T155" s="169">
        <f t="shared" si="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70" t="s">
        <v>185</v>
      </c>
      <c r="AT155" s="170" t="s">
        <v>182</v>
      </c>
      <c r="AU155" s="170" t="s">
        <v>147</v>
      </c>
      <c r="AY155" s="15" t="s">
        <v>139</v>
      </c>
      <c r="BE155" s="171">
        <f t="shared" si="4"/>
        <v>0</v>
      </c>
      <c r="BF155" s="171">
        <f t="shared" si="5"/>
        <v>0</v>
      </c>
      <c r="BG155" s="171">
        <f t="shared" si="6"/>
        <v>0</v>
      </c>
      <c r="BH155" s="171">
        <f t="shared" si="7"/>
        <v>0</v>
      </c>
      <c r="BI155" s="171">
        <f t="shared" si="8"/>
        <v>0</v>
      </c>
      <c r="BJ155" s="15" t="s">
        <v>147</v>
      </c>
      <c r="BK155" s="171">
        <f t="shared" si="9"/>
        <v>0</v>
      </c>
      <c r="BL155" s="15" t="s">
        <v>179</v>
      </c>
      <c r="BM155" s="170" t="s">
        <v>648</v>
      </c>
    </row>
    <row r="156" spans="1:65" s="2" customFormat="1" ht="16.5" customHeight="1">
      <c r="A156" s="28"/>
      <c r="B156" s="157"/>
      <c r="C156" s="158" t="s">
        <v>259</v>
      </c>
      <c r="D156" s="158" t="s">
        <v>142</v>
      </c>
      <c r="E156" s="159" t="s">
        <v>211</v>
      </c>
      <c r="F156" s="160" t="s">
        <v>212</v>
      </c>
      <c r="G156" s="161" t="s">
        <v>213</v>
      </c>
      <c r="H156" s="192"/>
      <c r="I156" s="163"/>
      <c r="J156" s="164">
        <f t="shared" si="0"/>
        <v>0</v>
      </c>
      <c r="K156" s="165"/>
      <c r="L156" s="29"/>
      <c r="M156" s="166" t="s">
        <v>1</v>
      </c>
      <c r="N156" s="167" t="s">
        <v>39</v>
      </c>
      <c r="O156" s="54"/>
      <c r="P156" s="168">
        <f t="shared" si="1"/>
        <v>0</v>
      </c>
      <c r="Q156" s="168">
        <v>0</v>
      </c>
      <c r="R156" s="168">
        <f t="shared" si="2"/>
        <v>0</v>
      </c>
      <c r="S156" s="168">
        <v>0</v>
      </c>
      <c r="T156" s="169">
        <f t="shared" si="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70" t="s">
        <v>179</v>
      </c>
      <c r="AT156" s="170" t="s">
        <v>142</v>
      </c>
      <c r="AU156" s="170" t="s">
        <v>147</v>
      </c>
      <c r="AY156" s="15" t="s">
        <v>139</v>
      </c>
      <c r="BE156" s="171">
        <f t="shared" si="4"/>
        <v>0</v>
      </c>
      <c r="BF156" s="171">
        <f t="shared" si="5"/>
        <v>0</v>
      </c>
      <c r="BG156" s="171">
        <f t="shared" si="6"/>
        <v>0</v>
      </c>
      <c r="BH156" s="171">
        <f t="shared" si="7"/>
        <v>0</v>
      </c>
      <c r="BI156" s="171">
        <f t="shared" si="8"/>
        <v>0</v>
      </c>
      <c r="BJ156" s="15" t="s">
        <v>147</v>
      </c>
      <c r="BK156" s="171">
        <f t="shared" si="9"/>
        <v>0</v>
      </c>
      <c r="BL156" s="15" t="s">
        <v>179</v>
      </c>
      <c r="BM156" s="170" t="s">
        <v>649</v>
      </c>
    </row>
    <row r="157" spans="1:65" s="12" customFormat="1" ht="22.9" customHeight="1">
      <c r="B157" s="144"/>
      <c r="D157" s="145" t="s">
        <v>72</v>
      </c>
      <c r="E157" s="155" t="s">
        <v>215</v>
      </c>
      <c r="F157" s="155" t="s">
        <v>216</v>
      </c>
      <c r="I157" s="147"/>
      <c r="J157" s="156">
        <f>BK157</f>
        <v>0</v>
      </c>
      <c r="L157" s="144"/>
      <c r="M157" s="149"/>
      <c r="N157" s="150"/>
      <c r="O157" s="150"/>
      <c r="P157" s="151">
        <f>SUM(P158:P172)</f>
        <v>0</v>
      </c>
      <c r="Q157" s="150"/>
      <c r="R157" s="151">
        <f>SUM(R158:R172)</f>
        <v>6.2449999999999999E-2</v>
      </c>
      <c r="S157" s="150"/>
      <c r="T157" s="152">
        <f>SUM(T158:T172)</f>
        <v>0</v>
      </c>
      <c r="AR157" s="145" t="s">
        <v>147</v>
      </c>
      <c r="AT157" s="153" t="s">
        <v>72</v>
      </c>
      <c r="AU157" s="153" t="s">
        <v>81</v>
      </c>
      <c r="AY157" s="145" t="s">
        <v>139</v>
      </c>
      <c r="BK157" s="154">
        <f>SUM(BK158:BK172)</f>
        <v>0</v>
      </c>
    </row>
    <row r="158" spans="1:65" s="2" customFormat="1" ht="16.5" customHeight="1">
      <c r="A158" s="28"/>
      <c r="B158" s="157"/>
      <c r="C158" s="158" t="s">
        <v>181</v>
      </c>
      <c r="D158" s="158" t="s">
        <v>142</v>
      </c>
      <c r="E158" s="159" t="s">
        <v>218</v>
      </c>
      <c r="F158" s="160" t="s">
        <v>219</v>
      </c>
      <c r="G158" s="161" t="s">
        <v>145</v>
      </c>
      <c r="H158" s="162">
        <v>7</v>
      </c>
      <c r="I158" s="163"/>
      <c r="J158" s="164">
        <f t="shared" ref="J158:J172" si="10">ROUND(I158*H158,2)</f>
        <v>0</v>
      </c>
      <c r="K158" s="165"/>
      <c r="L158" s="29"/>
      <c r="M158" s="166" t="s">
        <v>1</v>
      </c>
      <c r="N158" s="167" t="s">
        <v>39</v>
      </c>
      <c r="O158" s="54"/>
      <c r="P158" s="168">
        <f t="shared" ref="P158:P172" si="11">O158*H158</f>
        <v>0</v>
      </c>
      <c r="Q158" s="168">
        <v>0</v>
      </c>
      <c r="R158" s="168">
        <f t="shared" ref="R158:R172" si="12">Q158*H158</f>
        <v>0</v>
      </c>
      <c r="S158" s="168">
        <v>0</v>
      </c>
      <c r="T158" s="169">
        <f t="shared" ref="T158:T172" si="13"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70" t="s">
        <v>179</v>
      </c>
      <c r="AT158" s="170" t="s">
        <v>142</v>
      </c>
      <c r="AU158" s="170" t="s">
        <v>147</v>
      </c>
      <c r="AY158" s="15" t="s">
        <v>139</v>
      </c>
      <c r="BE158" s="171">
        <f t="shared" ref="BE158:BE172" si="14">IF(N158="základná",J158,0)</f>
        <v>0</v>
      </c>
      <c r="BF158" s="171">
        <f t="shared" ref="BF158:BF172" si="15">IF(N158="znížená",J158,0)</f>
        <v>0</v>
      </c>
      <c r="BG158" s="171">
        <f t="shared" ref="BG158:BG172" si="16">IF(N158="zákl. prenesená",J158,0)</f>
        <v>0</v>
      </c>
      <c r="BH158" s="171">
        <f t="shared" ref="BH158:BH172" si="17">IF(N158="zníž. prenesená",J158,0)</f>
        <v>0</v>
      </c>
      <c r="BI158" s="171">
        <f t="shared" ref="BI158:BI172" si="18">IF(N158="nulová",J158,0)</f>
        <v>0</v>
      </c>
      <c r="BJ158" s="15" t="s">
        <v>147</v>
      </c>
      <c r="BK158" s="171">
        <f t="shared" ref="BK158:BK172" si="19">ROUND(I158*H158,2)</f>
        <v>0</v>
      </c>
      <c r="BL158" s="15" t="s">
        <v>179</v>
      </c>
      <c r="BM158" s="170" t="s">
        <v>220</v>
      </c>
    </row>
    <row r="159" spans="1:65" s="2" customFormat="1" ht="16.5" customHeight="1">
      <c r="A159" s="28"/>
      <c r="B159" s="157"/>
      <c r="C159" s="181" t="s">
        <v>187</v>
      </c>
      <c r="D159" s="181" t="s">
        <v>182</v>
      </c>
      <c r="E159" s="182" t="s">
        <v>450</v>
      </c>
      <c r="F159" s="183" t="s">
        <v>451</v>
      </c>
      <c r="G159" s="184" t="s">
        <v>145</v>
      </c>
      <c r="H159" s="185">
        <v>3</v>
      </c>
      <c r="I159" s="186"/>
      <c r="J159" s="187">
        <f t="shared" si="10"/>
        <v>0</v>
      </c>
      <c r="K159" s="188"/>
      <c r="L159" s="189"/>
      <c r="M159" s="190" t="s">
        <v>1</v>
      </c>
      <c r="N159" s="191" t="s">
        <v>39</v>
      </c>
      <c r="O159" s="54"/>
      <c r="P159" s="168">
        <f t="shared" si="11"/>
        <v>0</v>
      </c>
      <c r="Q159" s="168">
        <v>0</v>
      </c>
      <c r="R159" s="168">
        <f t="shared" si="12"/>
        <v>0</v>
      </c>
      <c r="S159" s="168">
        <v>0</v>
      </c>
      <c r="T159" s="169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70" t="s">
        <v>185</v>
      </c>
      <c r="AT159" s="170" t="s">
        <v>182</v>
      </c>
      <c r="AU159" s="170" t="s">
        <v>147</v>
      </c>
      <c r="AY159" s="15" t="s">
        <v>139</v>
      </c>
      <c r="BE159" s="171">
        <f t="shared" si="14"/>
        <v>0</v>
      </c>
      <c r="BF159" s="171">
        <f t="shared" si="15"/>
        <v>0</v>
      </c>
      <c r="BG159" s="171">
        <f t="shared" si="16"/>
        <v>0</v>
      </c>
      <c r="BH159" s="171">
        <f t="shared" si="17"/>
        <v>0</v>
      </c>
      <c r="BI159" s="171">
        <f t="shared" si="18"/>
        <v>0</v>
      </c>
      <c r="BJ159" s="15" t="s">
        <v>147</v>
      </c>
      <c r="BK159" s="171">
        <f t="shared" si="19"/>
        <v>0</v>
      </c>
      <c r="BL159" s="15" t="s">
        <v>179</v>
      </c>
      <c r="BM159" s="170" t="s">
        <v>223</v>
      </c>
    </row>
    <row r="160" spans="1:65" s="2" customFormat="1" ht="16.5" customHeight="1">
      <c r="A160" s="28"/>
      <c r="B160" s="157"/>
      <c r="C160" s="181" t="s">
        <v>206</v>
      </c>
      <c r="D160" s="181" t="s">
        <v>182</v>
      </c>
      <c r="E160" s="182" t="s">
        <v>452</v>
      </c>
      <c r="F160" s="183" t="s">
        <v>650</v>
      </c>
      <c r="G160" s="184" t="s">
        <v>145</v>
      </c>
      <c r="H160" s="185">
        <v>4</v>
      </c>
      <c r="I160" s="186"/>
      <c r="J160" s="187">
        <f t="shared" si="10"/>
        <v>0</v>
      </c>
      <c r="K160" s="188"/>
      <c r="L160" s="189"/>
      <c r="M160" s="190" t="s">
        <v>1</v>
      </c>
      <c r="N160" s="191" t="s">
        <v>39</v>
      </c>
      <c r="O160" s="54"/>
      <c r="P160" s="168">
        <f t="shared" si="11"/>
        <v>0</v>
      </c>
      <c r="Q160" s="168">
        <v>0</v>
      </c>
      <c r="R160" s="168">
        <f t="shared" si="12"/>
        <v>0</v>
      </c>
      <c r="S160" s="168">
        <v>0</v>
      </c>
      <c r="T160" s="169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70" t="s">
        <v>185</v>
      </c>
      <c r="AT160" s="170" t="s">
        <v>182</v>
      </c>
      <c r="AU160" s="170" t="s">
        <v>147</v>
      </c>
      <c r="AY160" s="15" t="s">
        <v>139</v>
      </c>
      <c r="BE160" s="171">
        <f t="shared" si="14"/>
        <v>0</v>
      </c>
      <c r="BF160" s="171">
        <f t="shared" si="15"/>
        <v>0</v>
      </c>
      <c r="BG160" s="171">
        <f t="shared" si="16"/>
        <v>0</v>
      </c>
      <c r="BH160" s="171">
        <f t="shared" si="17"/>
        <v>0</v>
      </c>
      <c r="BI160" s="171">
        <f t="shared" si="18"/>
        <v>0</v>
      </c>
      <c r="BJ160" s="15" t="s">
        <v>147</v>
      </c>
      <c r="BK160" s="171">
        <f t="shared" si="19"/>
        <v>0</v>
      </c>
      <c r="BL160" s="15" t="s">
        <v>179</v>
      </c>
      <c r="BM160" s="170" t="s">
        <v>227</v>
      </c>
    </row>
    <row r="161" spans="1:65" s="2" customFormat="1" ht="16.5" customHeight="1">
      <c r="A161" s="28"/>
      <c r="B161" s="157"/>
      <c r="C161" s="181" t="s">
        <v>429</v>
      </c>
      <c r="D161" s="181" t="s">
        <v>182</v>
      </c>
      <c r="E161" s="182" t="s">
        <v>233</v>
      </c>
      <c r="F161" s="183" t="s">
        <v>234</v>
      </c>
      <c r="G161" s="184" t="s">
        <v>145</v>
      </c>
      <c r="H161" s="185">
        <v>7</v>
      </c>
      <c r="I161" s="186"/>
      <c r="J161" s="187">
        <f t="shared" si="10"/>
        <v>0</v>
      </c>
      <c r="K161" s="188"/>
      <c r="L161" s="189"/>
      <c r="M161" s="190" t="s">
        <v>1</v>
      </c>
      <c r="N161" s="191" t="s">
        <v>39</v>
      </c>
      <c r="O161" s="54"/>
      <c r="P161" s="168">
        <f t="shared" si="11"/>
        <v>0</v>
      </c>
      <c r="Q161" s="168">
        <v>0</v>
      </c>
      <c r="R161" s="168">
        <f t="shared" si="12"/>
        <v>0</v>
      </c>
      <c r="S161" s="168">
        <v>0</v>
      </c>
      <c r="T161" s="169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70" t="s">
        <v>185</v>
      </c>
      <c r="AT161" s="170" t="s">
        <v>182</v>
      </c>
      <c r="AU161" s="170" t="s">
        <v>147</v>
      </c>
      <c r="AY161" s="15" t="s">
        <v>139</v>
      </c>
      <c r="BE161" s="171">
        <f t="shared" si="14"/>
        <v>0</v>
      </c>
      <c r="BF161" s="171">
        <f t="shared" si="15"/>
        <v>0</v>
      </c>
      <c r="BG161" s="171">
        <f t="shared" si="16"/>
        <v>0</v>
      </c>
      <c r="BH161" s="171">
        <f t="shared" si="17"/>
        <v>0</v>
      </c>
      <c r="BI161" s="171">
        <f t="shared" si="18"/>
        <v>0</v>
      </c>
      <c r="BJ161" s="15" t="s">
        <v>147</v>
      </c>
      <c r="BK161" s="171">
        <f t="shared" si="19"/>
        <v>0</v>
      </c>
      <c r="BL161" s="15" t="s">
        <v>179</v>
      </c>
      <c r="BM161" s="170" t="s">
        <v>651</v>
      </c>
    </row>
    <row r="162" spans="1:65" s="2" customFormat="1" ht="16.5" customHeight="1">
      <c r="A162" s="28"/>
      <c r="B162" s="157"/>
      <c r="C162" s="181" t="s">
        <v>431</v>
      </c>
      <c r="D162" s="181" t="s">
        <v>182</v>
      </c>
      <c r="E162" s="182" t="s">
        <v>236</v>
      </c>
      <c r="F162" s="183" t="s">
        <v>237</v>
      </c>
      <c r="G162" s="184" t="s">
        <v>145</v>
      </c>
      <c r="H162" s="185">
        <v>7</v>
      </c>
      <c r="I162" s="186"/>
      <c r="J162" s="187">
        <f t="shared" si="10"/>
        <v>0</v>
      </c>
      <c r="K162" s="188"/>
      <c r="L162" s="189"/>
      <c r="M162" s="190" t="s">
        <v>1</v>
      </c>
      <c r="N162" s="191" t="s">
        <v>39</v>
      </c>
      <c r="O162" s="54"/>
      <c r="P162" s="168">
        <f t="shared" si="11"/>
        <v>0</v>
      </c>
      <c r="Q162" s="168">
        <v>0</v>
      </c>
      <c r="R162" s="168">
        <f t="shared" si="12"/>
        <v>0</v>
      </c>
      <c r="S162" s="168">
        <v>0</v>
      </c>
      <c r="T162" s="169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70" t="s">
        <v>185</v>
      </c>
      <c r="AT162" s="170" t="s">
        <v>182</v>
      </c>
      <c r="AU162" s="170" t="s">
        <v>147</v>
      </c>
      <c r="AY162" s="15" t="s">
        <v>139</v>
      </c>
      <c r="BE162" s="171">
        <f t="shared" si="14"/>
        <v>0</v>
      </c>
      <c r="BF162" s="171">
        <f t="shared" si="15"/>
        <v>0</v>
      </c>
      <c r="BG162" s="171">
        <f t="shared" si="16"/>
        <v>0</v>
      </c>
      <c r="BH162" s="171">
        <f t="shared" si="17"/>
        <v>0</v>
      </c>
      <c r="BI162" s="171">
        <f t="shared" si="18"/>
        <v>0</v>
      </c>
      <c r="BJ162" s="15" t="s">
        <v>147</v>
      </c>
      <c r="BK162" s="171">
        <f t="shared" si="19"/>
        <v>0</v>
      </c>
      <c r="BL162" s="15" t="s">
        <v>179</v>
      </c>
      <c r="BM162" s="170" t="s">
        <v>652</v>
      </c>
    </row>
    <row r="163" spans="1:65" s="2" customFormat="1" ht="16.5" customHeight="1">
      <c r="A163" s="28"/>
      <c r="B163" s="157"/>
      <c r="C163" s="158" t="s">
        <v>247</v>
      </c>
      <c r="D163" s="158" t="s">
        <v>142</v>
      </c>
      <c r="E163" s="159" t="s">
        <v>459</v>
      </c>
      <c r="F163" s="160" t="s">
        <v>460</v>
      </c>
      <c r="G163" s="161" t="s">
        <v>145</v>
      </c>
      <c r="H163" s="162">
        <v>2</v>
      </c>
      <c r="I163" s="163"/>
      <c r="J163" s="164">
        <f t="shared" si="10"/>
        <v>0</v>
      </c>
      <c r="K163" s="165"/>
      <c r="L163" s="29"/>
      <c r="M163" s="166" t="s">
        <v>1</v>
      </c>
      <c r="N163" s="167" t="s">
        <v>39</v>
      </c>
      <c r="O163" s="54"/>
      <c r="P163" s="168">
        <f t="shared" si="11"/>
        <v>0</v>
      </c>
      <c r="Q163" s="168">
        <v>0</v>
      </c>
      <c r="R163" s="168">
        <f t="shared" si="12"/>
        <v>0</v>
      </c>
      <c r="S163" s="168">
        <v>0</v>
      </c>
      <c r="T163" s="169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70" t="s">
        <v>179</v>
      </c>
      <c r="AT163" s="170" t="s">
        <v>142</v>
      </c>
      <c r="AU163" s="170" t="s">
        <v>147</v>
      </c>
      <c r="AY163" s="15" t="s">
        <v>139</v>
      </c>
      <c r="BE163" s="171">
        <f t="shared" si="14"/>
        <v>0</v>
      </c>
      <c r="BF163" s="171">
        <f t="shared" si="15"/>
        <v>0</v>
      </c>
      <c r="BG163" s="171">
        <f t="shared" si="16"/>
        <v>0</v>
      </c>
      <c r="BH163" s="171">
        <f t="shared" si="17"/>
        <v>0</v>
      </c>
      <c r="BI163" s="171">
        <f t="shared" si="18"/>
        <v>0</v>
      </c>
      <c r="BJ163" s="15" t="s">
        <v>147</v>
      </c>
      <c r="BK163" s="171">
        <f t="shared" si="19"/>
        <v>0</v>
      </c>
      <c r="BL163" s="15" t="s">
        <v>179</v>
      </c>
      <c r="BM163" s="170" t="s">
        <v>461</v>
      </c>
    </row>
    <row r="164" spans="1:65" s="2" customFormat="1" ht="24" customHeight="1">
      <c r="A164" s="28"/>
      <c r="B164" s="157"/>
      <c r="C164" s="181" t="s">
        <v>251</v>
      </c>
      <c r="D164" s="181" t="s">
        <v>182</v>
      </c>
      <c r="E164" s="182" t="s">
        <v>462</v>
      </c>
      <c r="F164" s="183" t="s">
        <v>463</v>
      </c>
      <c r="G164" s="184" t="s">
        <v>145</v>
      </c>
      <c r="H164" s="185">
        <v>2</v>
      </c>
      <c r="I164" s="186"/>
      <c r="J164" s="187">
        <f t="shared" si="10"/>
        <v>0</v>
      </c>
      <c r="K164" s="188"/>
      <c r="L164" s="189"/>
      <c r="M164" s="190" t="s">
        <v>1</v>
      </c>
      <c r="N164" s="191" t="s">
        <v>39</v>
      </c>
      <c r="O164" s="54"/>
      <c r="P164" s="168">
        <f t="shared" si="11"/>
        <v>0</v>
      </c>
      <c r="Q164" s="168">
        <v>0</v>
      </c>
      <c r="R164" s="168">
        <f t="shared" si="12"/>
        <v>0</v>
      </c>
      <c r="S164" s="168">
        <v>0</v>
      </c>
      <c r="T164" s="169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70" t="s">
        <v>185</v>
      </c>
      <c r="AT164" s="170" t="s">
        <v>182</v>
      </c>
      <c r="AU164" s="170" t="s">
        <v>147</v>
      </c>
      <c r="AY164" s="15" t="s">
        <v>139</v>
      </c>
      <c r="BE164" s="171">
        <f t="shared" si="14"/>
        <v>0</v>
      </c>
      <c r="BF164" s="171">
        <f t="shared" si="15"/>
        <v>0</v>
      </c>
      <c r="BG164" s="171">
        <f t="shared" si="16"/>
        <v>0</v>
      </c>
      <c r="BH164" s="171">
        <f t="shared" si="17"/>
        <v>0</v>
      </c>
      <c r="BI164" s="171">
        <f t="shared" si="18"/>
        <v>0</v>
      </c>
      <c r="BJ164" s="15" t="s">
        <v>147</v>
      </c>
      <c r="BK164" s="171">
        <f t="shared" si="19"/>
        <v>0</v>
      </c>
      <c r="BL164" s="15" t="s">
        <v>179</v>
      </c>
      <c r="BM164" s="170" t="s">
        <v>464</v>
      </c>
    </row>
    <row r="165" spans="1:65" s="2" customFormat="1" ht="16.5" customHeight="1">
      <c r="A165" s="28"/>
      <c r="B165" s="157"/>
      <c r="C165" s="158" t="s">
        <v>81</v>
      </c>
      <c r="D165" s="158" t="s">
        <v>142</v>
      </c>
      <c r="E165" s="159" t="s">
        <v>248</v>
      </c>
      <c r="F165" s="160" t="s">
        <v>249</v>
      </c>
      <c r="G165" s="161" t="s">
        <v>178</v>
      </c>
      <c r="H165" s="162">
        <v>155</v>
      </c>
      <c r="I165" s="163"/>
      <c r="J165" s="164">
        <f t="shared" si="10"/>
        <v>0</v>
      </c>
      <c r="K165" s="165"/>
      <c r="L165" s="29"/>
      <c r="M165" s="166" t="s">
        <v>1</v>
      </c>
      <c r="N165" s="167" t="s">
        <v>39</v>
      </c>
      <c r="O165" s="54"/>
      <c r="P165" s="168">
        <f t="shared" si="11"/>
        <v>0</v>
      </c>
      <c r="Q165" s="168">
        <v>0</v>
      </c>
      <c r="R165" s="168">
        <f t="shared" si="12"/>
        <v>0</v>
      </c>
      <c r="S165" s="168">
        <v>0</v>
      </c>
      <c r="T165" s="169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70" t="s">
        <v>179</v>
      </c>
      <c r="AT165" s="170" t="s">
        <v>142</v>
      </c>
      <c r="AU165" s="170" t="s">
        <v>147</v>
      </c>
      <c r="AY165" s="15" t="s">
        <v>139</v>
      </c>
      <c r="BE165" s="171">
        <f t="shared" si="14"/>
        <v>0</v>
      </c>
      <c r="BF165" s="171">
        <f t="shared" si="15"/>
        <v>0</v>
      </c>
      <c r="BG165" s="171">
        <f t="shared" si="16"/>
        <v>0</v>
      </c>
      <c r="BH165" s="171">
        <f t="shared" si="17"/>
        <v>0</v>
      </c>
      <c r="BI165" s="171">
        <f t="shared" si="18"/>
        <v>0</v>
      </c>
      <c r="BJ165" s="15" t="s">
        <v>147</v>
      </c>
      <c r="BK165" s="171">
        <f t="shared" si="19"/>
        <v>0</v>
      </c>
      <c r="BL165" s="15" t="s">
        <v>179</v>
      </c>
      <c r="BM165" s="170" t="s">
        <v>250</v>
      </c>
    </row>
    <row r="166" spans="1:65" s="2" customFormat="1" ht="16.5" customHeight="1">
      <c r="A166" s="28"/>
      <c r="B166" s="157"/>
      <c r="C166" s="181" t="s">
        <v>147</v>
      </c>
      <c r="D166" s="181" t="s">
        <v>182</v>
      </c>
      <c r="E166" s="182" t="s">
        <v>252</v>
      </c>
      <c r="F166" s="183" t="s">
        <v>465</v>
      </c>
      <c r="G166" s="184" t="s">
        <v>178</v>
      </c>
      <c r="H166" s="185">
        <v>155</v>
      </c>
      <c r="I166" s="186"/>
      <c r="J166" s="187">
        <f t="shared" si="10"/>
        <v>0</v>
      </c>
      <c r="K166" s="188"/>
      <c r="L166" s="189"/>
      <c r="M166" s="190" t="s">
        <v>1</v>
      </c>
      <c r="N166" s="191" t="s">
        <v>39</v>
      </c>
      <c r="O166" s="54"/>
      <c r="P166" s="168">
        <f t="shared" si="11"/>
        <v>0</v>
      </c>
      <c r="Q166" s="168">
        <v>1.3999999999999999E-4</v>
      </c>
      <c r="R166" s="168">
        <f t="shared" si="12"/>
        <v>2.1699999999999997E-2</v>
      </c>
      <c r="S166" s="168">
        <v>0</v>
      </c>
      <c r="T166" s="169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70" t="s">
        <v>185</v>
      </c>
      <c r="AT166" s="170" t="s">
        <v>182</v>
      </c>
      <c r="AU166" s="170" t="s">
        <v>147</v>
      </c>
      <c r="AY166" s="15" t="s">
        <v>139</v>
      </c>
      <c r="BE166" s="171">
        <f t="shared" si="14"/>
        <v>0</v>
      </c>
      <c r="BF166" s="171">
        <f t="shared" si="15"/>
        <v>0</v>
      </c>
      <c r="BG166" s="171">
        <f t="shared" si="16"/>
        <v>0</v>
      </c>
      <c r="BH166" s="171">
        <f t="shared" si="17"/>
        <v>0</v>
      </c>
      <c r="BI166" s="171">
        <f t="shared" si="18"/>
        <v>0</v>
      </c>
      <c r="BJ166" s="15" t="s">
        <v>147</v>
      </c>
      <c r="BK166" s="171">
        <f t="shared" si="19"/>
        <v>0</v>
      </c>
      <c r="BL166" s="15" t="s">
        <v>179</v>
      </c>
      <c r="BM166" s="170" t="s">
        <v>254</v>
      </c>
    </row>
    <row r="167" spans="1:65" s="2" customFormat="1" ht="16.5" customHeight="1">
      <c r="A167" s="28"/>
      <c r="B167" s="157"/>
      <c r="C167" s="158" t="s">
        <v>267</v>
      </c>
      <c r="D167" s="158" t="s">
        <v>142</v>
      </c>
      <c r="E167" s="159" t="s">
        <v>256</v>
      </c>
      <c r="F167" s="160" t="s">
        <v>257</v>
      </c>
      <c r="G167" s="161" t="s">
        <v>178</v>
      </c>
      <c r="H167" s="162">
        <v>155</v>
      </c>
      <c r="I167" s="163"/>
      <c r="J167" s="164">
        <f t="shared" si="10"/>
        <v>0</v>
      </c>
      <c r="K167" s="165"/>
      <c r="L167" s="29"/>
      <c r="M167" s="166" t="s">
        <v>1</v>
      </c>
      <c r="N167" s="167" t="s">
        <v>39</v>
      </c>
      <c r="O167" s="54"/>
      <c r="P167" s="168">
        <f t="shared" si="11"/>
        <v>0</v>
      </c>
      <c r="Q167" s="168">
        <v>0</v>
      </c>
      <c r="R167" s="168">
        <f t="shared" si="12"/>
        <v>0</v>
      </c>
      <c r="S167" s="168">
        <v>0</v>
      </c>
      <c r="T167" s="169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70" t="s">
        <v>179</v>
      </c>
      <c r="AT167" s="170" t="s">
        <v>142</v>
      </c>
      <c r="AU167" s="170" t="s">
        <v>147</v>
      </c>
      <c r="AY167" s="15" t="s">
        <v>139</v>
      </c>
      <c r="BE167" s="171">
        <f t="shared" si="14"/>
        <v>0</v>
      </c>
      <c r="BF167" s="171">
        <f t="shared" si="15"/>
        <v>0</v>
      </c>
      <c r="BG167" s="171">
        <f t="shared" si="16"/>
        <v>0</v>
      </c>
      <c r="BH167" s="171">
        <f t="shared" si="17"/>
        <v>0</v>
      </c>
      <c r="BI167" s="171">
        <f t="shared" si="18"/>
        <v>0</v>
      </c>
      <c r="BJ167" s="15" t="s">
        <v>147</v>
      </c>
      <c r="BK167" s="171">
        <f t="shared" si="19"/>
        <v>0</v>
      </c>
      <c r="BL167" s="15" t="s">
        <v>179</v>
      </c>
      <c r="BM167" s="170" t="s">
        <v>653</v>
      </c>
    </row>
    <row r="168" spans="1:65" s="2" customFormat="1" ht="16.5" customHeight="1">
      <c r="A168" s="28"/>
      <c r="B168" s="157"/>
      <c r="C168" s="181" t="s">
        <v>271</v>
      </c>
      <c r="D168" s="181" t="s">
        <v>182</v>
      </c>
      <c r="E168" s="182" t="s">
        <v>260</v>
      </c>
      <c r="F168" s="183" t="s">
        <v>261</v>
      </c>
      <c r="G168" s="184" t="s">
        <v>178</v>
      </c>
      <c r="H168" s="185">
        <v>155</v>
      </c>
      <c r="I168" s="186"/>
      <c r="J168" s="187">
        <f t="shared" si="10"/>
        <v>0</v>
      </c>
      <c r="K168" s="188"/>
      <c r="L168" s="189"/>
      <c r="M168" s="190" t="s">
        <v>1</v>
      </c>
      <c r="N168" s="191" t="s">
        <v>39</v>
      </c>
      <c r="O168" s="54"/>
      <c r="P168" s="168">
        <f t="shared" si="11"/>
        <v>0</v>
      </c>
      <c r="Q168" s="168">
        <v>2.5000000000000001E-4</v>
      </c>
      <c r="R168" s="168">
        <f t="shared" si="12"/>
        <v>3.875E-2</v>
      </c>
      <c r="S168" s="168">
        <v>0</v>
      </c>
      <c r="T168" s="169">
        <f t="shared" si="1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70" t="s">
        <v>185</v>
      </c>
      <c r="AT168" s="170" t="s">
        <v>182</v>
      </c>
      <c r="AU168" s="170" t="s">
        <v>147</v>
      </c>
      <c r="AY168" s="15" t="s">
        <v>139</v>
      </c>
      <c r="BE168" s="171">
        <f t="shared" si="14"/>
        <v>0</v>
      </c>
      <c r="BF168" s="171">
        <f t="shared" si="15"/>
        <v>0</v>
      </c>
      <c r="BG168" s="171">
        <f t="shared" si="16"/>
        <v>0</v>
      </c>
      <c r="BH168" s="171">
        <f t="shared" si="17"/>
        <v>0</v>
      </c>
      <c r="BI168" s="171">
        <f t="shared" si="18"/>
        <v>0</v>
      </c>
      <c r="BJ168" s="15" t="s">
        <v>147</v>
      </c>
      <c r="BK168" s="171">
        <f t="shared" si="19"/>
        <v>0</v>
      </c>
      <c r="BL168" s="15" t="s">
        <v>179</v>
      </c>
      <c r="BM168" s="170" t="s">
        <v>654</v>
      </c>
    </row>
    <row r="169" spans="1:65" s="2" customFormat="1" ht="16.5" customHeight="1">
      <c r="A169" s="28"/>
      <c r="B169" s="157"/>
      <c r="C169" s="158" t="s">
        <v>179</v>
      </c>
      <c r="D169" s="158" t="s">
        <v>142</v>
      </c>
      <c r="E169" s="159" t="s">
        <v>287</v>
      </c>
      <c r="F169" s="160" t="s">
        <v>288</v>
      </c>
      <c r="G169" s="161" t="s">
        <v>145</v>
      </c>
      <c r="H169" s="162">
        <v>4</v>
      </c>
      <c r="I169" s="163"/>
      <c r="J169" s="164">
        <f t="shared" si="10"/>
        <v>0</v>
      </c>
      <c r="K169" s="165"/>
      <c r="L169" s="29"/>
      <c r="M169" s="166" t="s">
        <v>1</v>
      </c>
      <c r="N169" s="167" t="s">
        <v>39</v>
      </c>
      <c r="O169" s="54"/>
      <c r="P169" s="168">
        <f t="shared" si="11"/>
        <v>0</v>
      </c>
      <c r="Q169" s="168">
        <v>0</v>
      </c>
      <c r="R169" s="168">
        <f t="shared" si="12"/>
        <v>0</v>
      </c>
      <c r="S169" s="168">
        <v>0</v>
      </c>
      <c r="T169" s="169">
        <f t="shared" si="1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70" t="s">
        <v>179</v>
      </c>
      <c r="AT169" s="170" t="s">
        <v>142</v>
      </c>
      <c r="AU169" s="170" t="s">
        <v>147</v>
      </c>
      <c r="AY169" s="15" t="s">
        <v>139</v>
      </c>
      <c r="BE169" s="171">
        <f t="shared" si="14"/>
        <v>0</v>
      </c>
      <c r="BF169" s="171">
        <f t="shared" si="15"/>
        <v>0</v>
      </c>
      <c r="BG169" s="171">
        <f t="shared" si="16"/>
        <v>0</v>
      </c>
      <c r="BH169" s="171">
        <f t="shared" si="17"/>
        <v>0</v>
      </c>
      <c r="BI169" s="171">
        <f t="shared" si="18"/>
        <v>0</v>
      </c>
      <c r="BJ169" s="15" t="s">
        <v>147</v>
      </c>
      <c r="BK169" s="171">
        <f t="shared" si="19"/>
        <v>0</v>
      </c>
      <c r="BL169" s="15" t="s">
        <v>179</v>
      </c>
      <c r="BM169" s="170" t="s">
        <v>289</v>
      </c>
    </row>
    <row r="170" spans="1:65" s="2" customFormat="1" ht="16.5" customHeight="1">
      <c r="A170" s="28"/>
      <c r="B170" s="157"/>
      <c r="C170" s="181" t="s">
        <v>228</v>
      </c>
      <c r="D170" s="181" t="s">
        <v>182</v>
      </c>
      <c r="E170" s="182" t="s">
        <v>291</v>
      </c>
      <c r="F170" s="183" t="s">
        <v>468</v>
      </c>
      <c r="G170" s="184" t="s">
        <v>145</v>
      </c>
      <c r="H170" s="185">
        <v>2</v>
      </c>
      <c r="I170" s="186"/>
      <c r="J170" s="187">
        <f t="shared" si="10"/>
        <v>0</v>
      </c>
      <c r="K170" s="188"/>
      <c r="L170" s="189"/>
      <c r="M170" s="190" t="s">
        <v>1</v>
      </c>
      <c r="N170" s="191" t="s">
        <v>39</v>
      </c>
      <c r="O170" s="54"/>
      <c r="P170" s="168">
        <f t="shared" si="11"/>
        <v>0</v>
      </c>
      <c r="Q170" s="168">
        <v>1E-3</v>
      </c>
      <c r="R170" s="168">
        <f t="shared" si="12"/>
        <v>2E-3</v>
      </c>
      <c r="S170" s="168">
        <v>0</v>
      </c>
      <c r="T170" s="169">
        <f t="shared" si="1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70" t="s">
        <v>185</v>
      </c>
      <c r="AT170" s="170" t="s">
        <v>182</v>
      </c>
      <c r="AU170" s="170" t="s">
        <v>147</v>
      </c>
      <c r="AY170" s="15" t="s">
        <v>139</v>
      </c>
      <c r="BE170" s="171">
        <f t="shared" si="14"/>
        <v>0</v>
      </c>
      <c r="BF170" s="171">
        <f t="shared" si="15"/>
        <v>0</v>
      </c>
      <c r="BG170" s="171">
        <f t="shared" si="16"/>
        <v>0</v>
      </c>
      <c r="BH170" s="171">
        <f t="shared" si="17"/>
        <v>0</v>
      </c>
      <c r="BI170" s="171">
        <f t="shared" si="18"/>
        <v>0</v>
      </c>
      <c r="BJ170" s="15" t="s">
        <v>147</v>
      </c>
      <c r="BK170" s="171">
        <f t="shared" si="19"/>
        <v>0</v>
      </c>
      <c r="BL170" s="15" t="s">
        <v>179</v>
      </c>
      <c r="BM170" s="170" t="s">
        <v>293</v>
      </c>
    </row>
    <row r="171" spans="1:65" s="2" customFormat="1" ht="16.5" customHeight="1">
      <c r="A171" s="28"/>
      <c r="B171" s="157"/>
      <c r="C171" s="181" t="s">
        <v>655</v>
      </c>
      <c r="D171" s="181" t="s">
        <v>182</v>
      </c>
      <c r="E171" s="182" t="s">
        <v>300</v>
      </c>
      <c r="F171" s="183" t="s">
        <v>301</v>
      </c>
      <c r="G171" s="184" t="s">
        <v>178</v>
      </c>
      <c r="H171" s="185">
        <v>170</v>
      </c>
      <c r="I171" s="186"/>
      <c r="J171" s="187">
        <f t="shared" si="10"/>
        <v>0</v>
      </c>
      <c r="K171" s="188"/>
      <c r="L171" s="189"/>
      <c r="M171" s="190" t="s">
        <v>1</v>
      </c>
      <c r="N171" s="191" t="s">
        <v>39</v>
      </c>
      <c r="O171" s="54"/>
      <c r="P171" s="168">
        <f t="shared" si="11"/>
        <v>0</v>
      </c>
      <c r="Q171" s="168">
        <v>0</v>
      </c>
      <c r="R171" s="168">
        <f t="shared" si="12"/>
        <v>0</v>
      </c>
      <c r="S171" s="168">
        <v>0</v>
      </c>
      <c r="T171" s="169">
        <f t="shared" si="1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70" t="s">
        <v>185</v>
      </c>
      <c r="AT171" s="170" t="s">
        <v>182</v>
      </c>
      <c r="AU171" s="170" t="s">
        <v>147</v>
      </c>
      <c r="AY171" s="15" t="s">
        <v>139</v>
      </c>
      <c r="BE171" s="171">
        <f t="shared" si="14"/>
        <v>0</v>
      </c>
      <c r="BF171" s="171">
        <f t="shared" si="15"/>
        <v>0</v>
      </c>
      <c r="BG171" s="171">
        <f t="shared" si="16"/>
        <v>0</v>
      </c>
      <c r="BH171" s="171">
        <f t="shared" si="17"/>
        <v>0</v>
      </c>
      <c r="BI171" s="171">
        <f t="shared" si="18"/>
        <v>0</v>
      </c>
      <c r="BJ171" s="15" t="s">
        <v>147</v>
      </c>
      <c r="BK171" s="171">
        <f t="shared" si="19"/>
        <v>0</v>
      </c>
      <c r="BL171" s="15" t="s">
        <v>179</v>
      </c>
      <c r="BM171" s="170" t="s">
        <v>656</v>
      </c>
    </row>
    <row r="172" spans="1:65" s="2" customFormat="1" ht="16.5" customHeight="1">
      <c r="A172" s="28"/>
      <c r="B172" s="157"/>
      <c r="C172" s="158" t="s">
        <v>232</v>
      </c>
      <c r="D172" s="158" t="s">
        <v>142</v>
      </c>
      <c r="E172" s="159" t="s">
        <v>304</v>
      </c>
      <c r="F172" s="160" t="s">
        <v>305</v>
      </c>
      <c r="G172" s="161" t="s">
        <v>213</v>
      </c>
      <c r="H172" s="192"/>
      <c r="I172" s="163"/>
      <c r="J172" s="164">
        <f t="shared" si="10"/>
        <v>0</v>
      </c>
      <c r="K172" s="165"/>
      <c r="L172" s="29"/>
      <c r="M172" s="166" t="s">
        <v>1</v>
      </c>
      <c r="N172" s="167" t="s">
        <v>39</v>
      </c>
      <c r="O172" s="54"/>
      <c r="P172" s="168">
        <f t="shared" si="11"/>
        <v>0</v>
      </c>
      <c r="Q172" s="168">
        <v>0</v>
      </c>
      <c r="R172" s="168">
        <f t="shared" si="12"/>
        <v>0</v>
      </c>
      <c r="S172" s="168">
        <v>0</v>
      </c>
      <c r="T172" s="169">
        <f t="shared" si="1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70" t="s">
        <v>179</v>
      </c>
      <c r="AT172" s="170" t="s">
        <v>142</v>
      </c>
      <c r="AU172" s="170" t="s">
        <v>147</v>
      </c>
      <c r="AY172" s="15" t="s">
        <v>139</v>
      </c>
      <c r="BE172" s="171">
        <f t="shared" si="14"/>
        <v>0</v>
      </c>
      <c r="BF172" s="171">
        <f t="shared" si="15"/>
        <v>0</v>
      </c>
      <c r="BG172" s="171">
        <f t="shared" si="16"/>
        <v>0</v>
      </c>
      <c r="BH172" s="171">
        <f t="shared" si="17"/>
        <v>0</v>
      </c>
      <c r="BI172" s="171">
        <f t="shared" si="18"/>
        <v>0</v>
      </c>
      <c r="BJ172" s="15" t="s">
        <v>147</v>
      </c>
      <c r="BK172" s="171">
        <f t="shared" si="19"/>
        <v>0</v>
      </c>
      <c r="BL172" s="15" t="s">
        <v>179</v>
      </c>
      <c r="BM172" s="170" t="s">
        <v>306</v>
      </c>
    </row>
    <row r="173" spans="1:65" s="12" customFormat="1" ht="25.9" customHeight="1">
      <c r="B173" s="144"/>
      <c r="D173" s="145" t="s">
        <v>72</v>
      </c>
      <c r="E173" s="146" t="s">
        <v>307</v>
      </c>
      <c r="F173" s="146" t="s">
        <v>308</v>
      </c>
      <c r="I173" s="147"/>
      <c r="J173" s="148">
        <f>BK173</f>
        <v>0</v>
      </c>
      <c r="L173" s="144"/>
      <c r="M173" s="149"/>
      <c r="N173" s="150"/>
      <c r="O173" s="150"/>
      <c r="P173" s="151">
        <f>P174</f>
        <v>0</v>
      </c>
      <c r="Q173" s="150"/>
      <c r="R173" s="151">
        <f>R174</f>
        <v>0</v>
      </c>
      <c r="S173" s="150"/>
      <c r="T173" s="152">
        <f>T174</f>
        <v>0</v>
      </c>
      <c r="AR173" s="145" t="s">
        <v>146</v>
      </c>
      <c r="AT173" s="153" t="s">
        <v>72</v>
      </c>
      <c r="AU173" s="153" t="s">
        <v>73</v>
      </c>
      <c r="AY173" s="145" t="s">
        <v>139</v>
      </c>
      <c r="BK173" s="154">
        <f>BK174</f>
        <v>0</v>
      </c>
    </row>
    <row r="174" spans="1:65" s="2" customFormat="1" ht="24" customHeight="1">
      <c r="A174" s="28"/>
      <c r="B174" s="157"/>
      <c r="C174" s="158" t="s">
        <v>263</v>
      </c>
      <c r="D174" s="158" t="s">
        <v>142</v>
      </c>
      <c r="E174" s="159" t="s">
        <v>310</v>
      </c>
      <c r="F174" s="160" t="s">
        <v>311</v>
      </c>
      <c r="G174" s="161" t="s">
        <v>312</v>
      </c>
      <c r="H174" s="162">
        <v>16</v>
      </c>
      <c r="I174" s="163"/>
      <c r="J174" s="164">
        <f>ROUND(I174*H174,2)</f>
        <v>0</v>
      </c>
      <c r="K174" s="165"/>
      <c r="L174" s="29"/>
      <c r="M174" s="193" t="s">
        <v>1</v>
      </c>
      <c r="N174" s="194" t="s">
        <v>39</v>
      </c>
      <c r="O174" s="195"/>
      <c r="P174" s="196">
        <f>O174*H174</f>
        <v>0</v>
      </c>
      <c r="Q174" s="196">
        <v>0</v>
      </c>
      <c r="R174" s="196">
        <f>Q174*H174</f>
        <v>0</v>
      </c>
      <c r="S174" s="196">
        <v>0</v>
      </c>
      <c r="T174" s="197">
        <f>S174*H174</f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70" t="s">
        <v>313</v>
      </c>
      <c r="AT174" s="170" t="s">
        <v>142</v>
      </c>
      <c r="AU174" s="170" t="s">
        <v>81</v>
      </c>
      <c r="AY174" s="15" t="s">
        <v>139</v>
      </c>
      <c r="BE174" s="171">
        <f>IF(N174="základná",J174,0)</f>
        <v>0</v>
      </c>
      <c r="BF174" s="171">
        <f>IF(N174="znížená",J174,0)</f>
        <v>0</v>
      </c>
      <c r="BG174" s="171">
        <f>IF(N174="zákl. prenesená",J174,0)</f>
        <v>0</v>
      </c>
      <c r="BH174" s="171">
        <f>IF(N174="zníž. prenesená",J174,0)</f>
        <v>0</v>
      </c>
      <c r="BI174" s="171">
        <f>IF(N174="nulová",J174,0)</f>
        <v>0</v>
      </c>
      <c r="BJ174" s="15" t="s">
        <v>147</v>
      </c>
      <c r="BK174" s="171">
        <f>ROUND(I174*H174,2)</f>
        <v>0</v>
      </c>
      <c r="BL174" s="15" t="s">
        <v>313</v>
      </c>
      <c r="BM174" s="170" t="s">
        <v>657</v>
      </c>
    </row>
    <row r="175" spans="1:65" s="2" customFormat="1" ht="7" customHeight="1">
      <c r="A175" s="28"/>
      <c r="B175" s="43"/>
      <c r="C175" s="44"/>
      <c r="D175" s="44"/>
      <c r="E175" s="44"/>
      <c r="F175" s="44"/>
      <c r="G175" s="44"/>
      <c r="H175" s="44"/>
      <c r="I175" s="116"/>
      <c r="J175" s="44"/>
      <c r="K175" s="44"/>
      <c r="L175" s="29"/>
      <c r="M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</row>
  </sheetData>
  <autoFilter ref="C123:K174" xr:uid="{00000000-0009-0000-0000-000007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54"/>
  <sheetViews>
    <sheetView showGridLines="0" workbookViewId="0">
      <selection activeCell="I9" sqref="I9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100.77734375" style="1" customWidth="1"/>
    <col min="7" max="7" width="7" style="1" customWidth="1"/>
    <col min="8" max="8" width="11.44140625" style="1" customWidth="1"/>
    <col min="9" max="9" width="20.109375" style="89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89"/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5" t="s">
        <v>103</v>
      </c>
    </row>
    <row r="3" spans="1:46" s="1" customFormat="1" ht="7" customHeight="1">
      <c r="B3" s="16"/>
      <c r="C3" s="17"/>
      <c r="D3" s="17"/>
      <c r="E3" s="17"/>
      <c r="F3" s="17"/>
      <c r="G3" s="17"/>
      <c r="H3" s="17"/>
      <c r="I3" s="90"/>
      <c r="J3" s="17"/>
      <c r="K3" s="17"/>
      <c r="L3" s="18"/>
      <c r="AT3" s="15" t="s">
        <v>73</v>
      </c>
    </row>
    <row r="4" spans="1:46" s="1" customFormat="1" ht="25" customHeight="1">
      <c r="B4" s="18"/>
      <c r="D4" s="19" t="s">
        <v>110</v>
      </c>
      <c r="I4" s="89"/>
      <c r="L4" s="18"/>
      <c r="M4" s="91" t="s">
        <v>9</v>
      </c>
      <c r="AT4" s="15" t="s">
        <v>3</v>
      </c>
    </row>
    <row r="5" spans="1:46" s="1" customFormat="1" ht="7" customHeight="1">
      <c r="B5" s="18"/>
      <c r="I5" s="89"/>
      <c r="L5" s="18"/>
    </row>
    <row r="6" spans="1:46" s="1" customFormat="1" ht="12" customHeight="1">
      <c r="B6" s="18"/>
      <c r="D6" s="25" t="s">
        <v>15</v>
      </c>
      <c r="I6" s="89"/>
      <c r="L6" s="18"/>
    </row>
    <row r="7" spans="1:46" s="1" customFormat="1" ht="16.5" customHeight="1">
      <c r="B7" s="18"/>
      <c r="E7" s="250" t="str">
        <f>'Rekapitulácia stavby'!K6</f>
        <v>Výstavba zariadení využivajúcich OEZ v prevédzkach COOP Jednota Námestovo</v>
      </c>
      <c r="F7" s="251"/>
      <c r="G7" s="251"/>
      <c r="H7" s="251"/>
      <c r="I7" s="89"/>
      <c r="L7" s="18"/>
    </row>
    <row r="8" spans="1:46" s="2" customFormat="1" ht="12" customHeight="1">
      <c r="A8" s="28"/>
      <c r="B8" s="29"/>
      <c r="C8" s="28"/>
      <c r="D8" s="25" t="s">
        <v>111</v>
      </c>
      <c r="E8" s="28"/>
      <c r="F8" s="28"/>
      <c r="G8" s="28"/>
      <c r="H8" s="28"/>
      <c r="I8" s="92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35" t="s">
        <v>658</v>
      </c>
      <c r="F9" s="249"/>
      <c r="G9" s="249"/>
      <c r="H9" s="249"/>
      <c r="I9" s="92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92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17</v>
      </c>
      <c r="E11" s="28"/>
      <c r="F11" s="23" t="s">
        <v>1</v>
      </c>
      <c r="G11" s="28"/>
      <c r="H11" s="28"/>
      <c r="I11" s="93" t="s">
        <v>18</v>
      </c>
      <c r="J11" s="199"/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19</v>
      </c>
      <c r="E12" s="28"/>
      <c r="F12" s="23" t="s">
        <v>611</v>
      </c>
      <c r="G12" s="28"/>
      <c r="H12" s="28"/>
      <c r="I12" s="93" t="s">
        <v>21</v>
      </c>
      <c r="J12" s="206"/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92"/>
      <c r="J13" s="203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22</v>
      </c>
      <c r="E14" s="28"/>
      <c r="F14" s="28"/>
      <c r="G14" s="28"/>
      <c r="H14" s="28"/>
      <c r="I14" s="93" t="s">
        <v>23</v>
      </c>
      <c r="J14" s="199"/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24</v>
      </c>
      <c r="F15" s="28"/>
      <c r="G15" s="28"/>
      <c r="H15" s="28"/>
      <c r="I15" s="93" t="s">
        <v>25</v>
      </c>
      <c r="J15" s="199"/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7" customHeight="1">
      <c r="A16" s="28"/>
      <c r="B16" s="29"/>
      <c r="C16" s="28"/>
      <c r="D16" s="28"/>
      <c r="E16" s="28"/>
      <c r="F16" s="28"/>
      <c r="G16" s="28"/>
      <c r="H16" s="28"/>
      <c r="I16" s="92"/>
      <c r="J16" s="203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26</v>
      </c>
      <c r="E17" s="28"/>
      <c r="F17" s="28"/>
      <c r="G17" s="28"/>
      <c r="H17" s="28"/>
      <c r="I17" s="93" t="s">
        <v>23</v>
      </c>
      <c r="J17" s="201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54"/>
      <c r="F18" s="255"/>
      <c r="G18" s="255"/>
      <c r="H18" s="255"/>
      <c r="I18" s="93" t="s">
        <v>25</v>
      </c>
      <c r="J18" s="201"/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7" customHeight="1">
      <c r="A19" s="28"/>
      <c r="B19" s="29"/>
      <c r="C19" s="28"/>
      <c r="D19" s="28"/>
      <c r="E19" s="28"/>
      <c r="F19" s="28"/>
      <c r="G19" s="28"/>
      <c r="H19" s="28"/>
      <c r="I19" s="92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93" t="s">
        <v>23</v>
      </c>
      <c r="J20" s="23" t="s">
        <v>1</v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29</v>
      </c>
      <c r="F21" s="28"/>
      <c r="G21" s="28"/>
      <c r="H21" s="28"/>
      <c r="I21" s="93" t="s">
        <v>25</v>
      </c>
      <c r="J21" s="23" t="s">
        <v>1</v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7" customHeight="1">
      <c r="A22" s="28"/>
      <c r="B22" s="29"/>
      <c r="C22" s="28"/>
      <c r="D22" s="28"/>
      <c r="E22" s="28"/>
      <c r="F22" s="28"/>
      <c r="G22" s="28"/>
      <c r="H22" s="28"/>
      <c r="I22" s="92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30</v>
      </c>
      <c r="E23" s="28"/>
      <c r="F23" s="28"/>
      <c r="G23" s="28"/>
      <c r="H23" s="28"/>
      <c r="I23" s="93" t="s">
        <v>23</v>
      </c>
      <c r="J23" s="23" t="s">
        <v>1</v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">
        <v>316</v>
      </c>
      <c r="F24" s="28"/>
      <c r="G24" s="28"/>
      <c r="H24" s="28"/>
      <c r="I24" s="93" t="s">
        <v>25</v>
      </c>
      <c r="J24" s="23" t="s">
        <v>1</v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7" customHeight="1">
      <c r="A25" s="28"/>
      <c r="B25" s="29"/>
      <c r="C25" s="28"/>
      <c r="D25" s="28"/>
      <c r="E25" s="28"/>
      <c r="F25" s="28"/>
      <c r="G25" s="28"/>
      <c r="H25" s="28"/>
      <c r="I25" s="92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92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42" t="s">
        <v>1</v>
      </c>
      <c r="F27" s="242"/>
      <c r="G27" s="242"/>
      <c r="H27" s="242"/>
      <c r="I27" s="96"/>
      <c r="J27" s="94"/>
      <c r="K27" s="94"/>
      <c r="L27" s="97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7" customHeight="1">
      <c r="A28" s="28"/>
      <c r="B28" s="29"/>
      <c r="C28" s="28"/>
      <c r="D28" s="28"/>
      <c r="E28" s="28"/>
      <c r="F28" s="28"/>
      <c r="G28" s="28"/>
      <c r="H28" s="28"/>
      <c r="I28" s="92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7" customHeight="1">
      <c r="A29" s="28"/>
      <c r="B29" s="29"/>
      <c r="C29" s="28"/>
      <c r="D29" s="62"/>
      <c r="E29" s="62"/>
      <c r="F29" s="62"/>
      <c r="G29" s="62"/>
      <c r="H29" s="62"/>
      <c r="I29" s="98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4" customHeight="1">
      <c r="A30" s="28"/>
      <c r="B30" s="29"/>
      <c r="C30" s="28"/>
      <c r="D30" s="99" t="s">
        <v>33</v>
      </c>
      <c r="E30" s="28"/>
      <c r="F30" s="28"/>
      <c r="G30" s="28"/>
      <c r="H30" s="28"/>
      <c r="I30" s="92"/>
      <c r="J30" s="67">
        <f>ROUND(J121,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7" customHeight="1">
      <c r="A31" s="28"/>
      <c r="B31" s="29"/>
      <c r="C31" s="28"/>
      <c r="D31" s="62"/>
      <c r="E31" s="62"/>
      <c r="F31" s="62"/>
      <c r="G31" s="62"/>
      <c r="H31" s="62"/>
      <c r="I31" s="98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5" customHeight="1">
      <c r="A32" s="28"/>
      <c r="B32" s="29"/>
      <c r="C32" s="28"/>
      <c r="D32" s="28"/>
      <c r="E32" s="28"/>
      <c r="F32" s="32" t="s">
        <v>35</v>
      </c>
      <c r="G32" s="28"/>
      <c r="H32" s="28"/>
      <c r="I32" s="100" t="s">
        <v>34</v>
      </c>
      <c r="J32" s="32" t="s">
        <v>36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5" customHeight="1">
      <c r="A33" s="28"/>
      <c r="B33" s="29"/>
      <c r="C33" s="28"/>
      <c r="D33" s="101" t="s">
        <v>37</v>
      </c>
      <c r="E33" s="25" t="s">
        <v>38</v>
      </c>
      <c r="F33" s="102">
        <f>ROUND((SUM(BE121:BE153)),  2)</f>
        <v>0</v>
      </c>
      <c r="G33" s="28"/>
      <c r="H33" s="28"/>
      <c r="I33" s="103">
        <v>0.2</v>
      </c>
      <c r="J33" s="102">
        <f>ROUND(((SUM(BE121:BE153))*I33),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5" customHeight="1">
      <c r="A34" s="28"/>
      <c r="B34" s="29"/>
      <c r="C34" s="28"/>
      <c r="D34" s="28"/>
      <c r="E34" s="25" t="s">
        <v>39</v>
      </c>
      <c r="F34" s="102">
        <f>ROUND((SUM(BF121:BF153)),  2)</f>
        <v>0</v>
      </c>
      <c r="G34" s="28"/>
      <c r="H34" s="28"/>
      <c r="I34" s="103">
        <v>0.2</v>
      </c>
      <c r="J34" s="102">
        <f>ROUND(((SUM(BF121:BF153))*I34),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5" hidden="1" customHeight="1">
      <c r="A35" s="28"/>
      <c r="B35" s="29"/>
      <c r="C35" s="28"/>
      <c r="D35" s="28"/>
      <c r="E35" s="25" t="s">
        <v>40</v>
      </c>
      <c r="F35" s="102">
        <f>ROUND((SUM(BG121:BG153)),  2)</f>
        <v>0</v>
      </c>
      <c r="G35" s="28"/>
      <c r="H35" s="28"/>
      <c r="I35" s="103">
        <v>0.2</v>
      </c>
      <c r="J35" s="102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5" hidden="1" customHeight="1">
      <c r="A36" s="28"/>
      <c r="B36" s="29"/>
      <c r="C36" s="28"/>
      <c r="D36" s="28"/>
      <c r="E36" s="25" t="s">
        <v>41</v>
      </c>
      <c r="F36" s="102">
        <f>ROUND((SUM(BH121:BH153)),  2)</f>
        <v>0</v>
      </c>
      <c r="G36" s="28"/>
      <c r="H36" s="28"/>
      <c r="I36" s="103">
        <v>0.2</v>
      </c>
      <c r="J36" s="102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5" hidden="1" customHeight="1">
      <c r="A37" s="28"/>
      <c r="B37" s="29"/>
      <c r="C37" s="28"/>
      <c r="D37" s="28"/>
      <c r="E37" s="25" t="s">
        <v>42</v>
      </c>
      <c r="F37" s="102">
        <f>ROUND((SUM(BI121:BI153)),  2)</f>
        <v>0</v>
      </c>
      <c r="G37" s="28"/>
      <c r="H37" s="28"/>
      <c r="I37" s="103">
        <v>0</v>
      </c>
      <c r="J37" s="102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7" customHeight="1">
      <c r="A38" s="28"/>
      <c r="B38" s="29"/>
      <c r="C38" s="28"/>
      <c r="D38" s="28"/>
      <c r="E38" s="28"/>
      <c r="F38" s="28"/>
      <c r="G38" s="28"/>
      <c r="H38" s="28"/>
      <c r="I38" s="92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4" customHeight="1">
      <c r="A39" s="28"/>
      <c r="B39" s="29"/>
      <c r="C39" s="104"/>
      <c r="D39" s="105" t="s">
        <v>43</v>
      </c>
      <c r="E39" s="56"/>
      <c r="F39" s="56"/>
      <c r="G39" s="106" t="s">
        <v>44</v>
      </c>
      <c r="H39" s="107" t="s">
        <v>45</v>
      </c>
      <c r="I39" s="108"/>
      <c r="J39" s="109">
        <f>SUM(J30:J37)</f>
        <v>0</v>
      </c>
      <c r="K39" s="110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5" customHeight="1">
      <c r="A40" s="28"/>
      <c r="B40" s="29"/>
      <c r="C40" s="28"/>
      <c r="D40" s="28"/>
      <c r="E40" s="28"/>
      <c r="F40" s="28"/>
      <c r="G40" s="28"/>
      <c r="H40" s="28"/>
      <c r="I40" s="92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5" customHeight="1">
      <c r="B41" s="18"/>
      <c r="I41" s="89"/>
      <c r="L41" s="18"/>
    </row>
    <row r="42" spans="1:31" s="1" customFormat="1" ht="14.5" customHeight="1">
      <c r="B42" s="18"/>
      <c r="I42" s="89"/>
      <c r="L42" s="18"/>
    </row>
    <row r="43" spans="1:31" s="1" customFormat="1" ht="14.5" customHeight="1">
      <c r="B43" s="18"/>
      <c r="I43" s="89"/>
      <c r="L43" s="18"/>
    </row>
    <row r="44" spans="1:31" s="1" customFormat="1" ht="14.5" customHeight="1">
      <c r="B44" s="18"/>
      <c r="I44" s="89"/>
      <c r="L44" s="18"/>
    </row>
    <row r="45" spans="1:31" s="1" customFormat="1" ht="14.5" customHeight="1">
      <c r="B45" s="18"/>
      <c r="I45" s="89"/>
      <c r="L45" s="18"/>
    </row>
    <row r="46" spans="1:31" s="1" customFormat="1" ht="14.5" customHeight="1">
      <c r="B46" s="18"/>
      <c r="I46" s="89"/>
      <c r="L46" s="18"/>
    </row>
    <row r="47" spans="1:31" s="1" customFormat="1" ht="14.5" customHeight="1">
      <c r="B47" s="18"/>
      <c r="I47" s="89"/>
      <c r="L47" s="18"/>
    </row>
    <row r="48" spans="1:31" s="1" customFormat="1" ht="14.5" customHeight="1">
      <c r="B48" s="18"/>
      <c r="I48" s="89"/>
      <c r="L48" s="18"/>
    </row>
    <row r="49" spans="1:31" s="1" customFormat="1" ht="14.5" customHeight="1">
      <c r="B49" s="18"/>
      <c r="I49" s="89"/>
      <c r="L49" s="18"/>
    </row>
    <row r="50" spans="1:31" s="2" customFormat="1" ht="14.5" customHeight="1">
      <c r="B50" s="38"/>
      <c r="D50" s="39" t="s">
        <v>46</v>
      </c>
      <c r="E50" s="40"/>
      <c r="F50" s="40"/>
      <c r="G50" s="39" t="s">
        <v>47</v>
      </c>
      <c r="H50" s="40"/>
      <c r="I50" s="111"/>
      <c r="J50" s="40"/>
      <c r="K50" s="40"/>
      <c r="L50" s="38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5">
      <c r="A61" s="28"/>
      <c r="B61" s="29"/>
      <c r="C61" s="28"/>
      <c r="D61" s="41" t="s">
        <v>48</v>
      </c>
      <c r="E61" s="31"/>
      <c r="F61" s="112" t="s">
        <v>49</v>
      </c>
      <c r="G61" s="41" t="s">
        <v>48</v>
      </c>
      <c r="H61" s="31"/>
      <c r="I61" s="113"/>
      <c r="J61" s="114" t="s">
        <v>49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">
      <c r="A65" s="28"/>
      <c r="B65" s="29"/>
      <c r="C65" s="28"/>
      <c r="D65" s="39" t="s">
        <v>50</v>
      </c>
      <c r="E65" s="42"/>
      <c r="F65" s="42"/>
      <c r="G65" s="39" t="s">
        <v>51</v>
      </c>
      <c r="H65" s="42"/>
      <c r="I65" s="115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5">
      <c r="A76" s="28"/>
      <c r="B76" s="29"/>
      <c r="C76" s="28"/>
      <c r="D76" s="41" t="s">
        <v>48</v>
      </c>
      <c r="E76" s="31"/>
      <c r="F76" s="112" t="s">
        <v>49</v>
      </c>
      <c r="G76" s="41" t="s">
        <v>48</v>
      </c>
      <c r="H76" s="31"/>
      <c r="I76" s="113"/>
      <c r="J76" s="114" t="s">
        <v>49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5" customHeight="1">
      <c r="A77" s="28"/>
      <c r="B77" s="43"/>
      <c r="C77" s="44"/>
      <c r="D77" s="44"/>
      <c r="E77" s="44"/>
      <c r="F77" s="44"/>
      <c r="G77" s="44"/>
      <c r="H77" s="44"/>
      <c r="I77" s="116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7" customHeight="1">
      <c r="A81" s="28"/>
      <c r="B81" s="45"/>
      <c r="C81" s="46"/>
      <c r="D81" s="46"/>
      <c r="E81" s="46"/>
      <c r="F81" s="46"/>
      <c r="G81" s="46"/>
      <c r="H81" s="46"/>
      <c r="I81" s="117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5" customHeight="1">
      <c r="A82" s="28"/>
      <c r="B82" s="29"/>
      <c r="C82" s="19" t="s">
        <v>114</v>
      </c>
      <c r="D82" s="28"/>
      <c r="E82" s="28"/>
      <c r="F82" s="28"/>
      <c r="G82" s="28"/>
      <c r="H82" s="28"/>
      <c r="I82" s="92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7" customHeight="1">
      <c r="A83" s="28"/>
      <c r="B83" s="29"/>
      <c r="C83" s="28"/>
      <c r="D83" s="28"/>
      <c r="E83" s="28"/>
      <c r="F83" s="28"/>
      <c r="G83" s="28"/>
      <c r="H83" s="28"/>
      <c r="I83" s="92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15</v>
      </c>
      <c r="D84" s="28"/>
      <c r="E84" s="28"/>
      <c r="F84" s="28"/>
      <c r="G84" s="28"/>
      <c r="H84" s="28"/>
      <c r="I84" s="92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50" t="str">
        <f>E7</f>
        <v>Výstavba zariadení využivajúcich OEZ v prevédzkach COOP Jednota Námestovo</v>
      </c>
      <c r="F85" s="251"/>
      <c r="G85" s="251"/>
      <c r="H85" s="251"/>
      <c r="I85" s="92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111</v>
      </c>
      <c r="D86" s="28"/>
      <c r="E86" s="28"/>
      <c r="F86" s="28"/>
      <c r="G86" s="28"/>
      <c r="H86" s="28"/>
      <c r="I86" s="92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35" t="str">
        <f>E9</f>
        <v>SO4.2 - SO4.2 COOP Zákamenné 3-40 Elektroinštalácia a MaR</v>
      </c>
      <c r="F87" s="249"/>
      <c r="G87" s="249"/>
      <c r="H87" s="249"/>
      <c r="I87" s="92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7" customHeight="1">
      <c r="A88" s="28"/>
      <c r="B88" s="29"/>
      <c r="C88" s="28"/>
      <c r="D88" s="28"/>
      <c r="E88" s="28"/>
      <c r="F88" s="28"/>
      <c r="G88" s="28"/>
      <c r="H88" s="28"/>
      <c r="I88" s="92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19</v>
      </c>
      <c r="D89" s="28"/>
      <c r="E89" s="28"/>
      <c r="F89" s="23" t="str">
        <f>F12</f>
        <v>Zakamenné</v>
      </c>
      <c r="G89" s="28"/>
      <c r="H89" s="28"/>
      <c r="I89" s="93" t="s">
        <v>21</v>
      </c>
      <c r="J89" s="51" t="str">
        <f>IF(J12="","",J12)</f>
        <v/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7" customHeight="1">
      <c r="A90" s="28"/>
      <c r="B90" s="29"/>
      <c r="C90" s="28"/>
      <c r="D90" s="28"/>
      <c r="E90" s="28"/>
      <c r="F90" s="28"/>
      <c r="G90" s="28"/>
      <c r="H90" s="28"/>
      <c r="I90" s="92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28" customHeight="1">
      <c r="A91" s="28"/>
      <c r="B91" s="29"/>
      <c r="C91" s="25" t="s">
        <v>22</v>
      </c>
      <c r="D91" s="28"/>
      <c r="E91" s="28"/>
      <c r="F91" s="23" t="str">
        <f>E15</f>
        <v xml:space="preserve">COOP Jednota Námestovo, s.d. </v>
      </c>
      <c r="G91" s="28"/>
      <c r="H91" s="28"/>
      <c r="I91" s="93" t="s">
        <v>27</v>
      </c>
      <c r="J91" s="26" t="str">
        <f>E21</f>
        <v xml:space="preserve">Entepro, s.r.o., 027 53 Istewbné č. 278 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5" customHeight="1">
      <c r="A92" s="28"/>
      <c r="B92" s="29"/>
      <c r="C92" s="25" t="s">
        <v>26</v>
      </c>
      <c r="D92" s="28"/>
      <c r="E92" s="28"/>
      <c r="F92" s="23" t="str">
        <f>IF(E18="","",E18)</f>
        <v/>
      </c>
      <c r="G92" s="28"/>
      <c r="H92" s="28"/>
      <c r="I92" s="93" t="s">
        <v>30</v>
      </c>
      <c r="J92" s="26" t="str">
        <f>E24</f>
        <v>Daniel Martinko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4" customHeight="1">
      <c r="A93" s="28"/>
      <c r="B93" s="29"/>
      <c r="C93" s="28"/>
      <c r="D93" s="28"/>
      <c r="E93" s="28"/>
      <c r="F93" s="28"/>
      <c r="G93" s="28"/>
      <c r="H93" s="28"/>
      <c r="I93" s="92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8" t="s">
        <v>115</v>
      </c>
      <c r="D94" s="104"/>
      <c r="E94" s="104"/>
      <c r="F94" s="104"/>
      <c r="G94" s="104"/>
      <c r="H94" s="104"/>
      <c r="I94" s="119"/>
      <c r="J94" s="120" t="s">
        <v>116</v>
      </c>
      <c r="K94" s="104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4" customHeight="1">
      <c r="A95" s="28"/>
      <c r="B95" s="29"/>
      <c r="C95" s="28"/>
      <c r="D95" s="28"/>
      <c r="E95" s="28"/>
      <c r="F95" s="28"/>
      <c r="G95" s="28"/>
      <c r="H95" s="28"/>
      <c r="I95" s="92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21" t="s">
        <v>117</v>
      </c>
      <c r="D96" s="28"/>
      <c r="E96" s="28"/>
      <c r="F96" s="28"/>
      <c r="G96" s="28"/>
      <c r="H96" s="28"/>
      <c r="I96" s="92"/>
      <c r="J96" s="67">
        <f>J121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118</v>
      </c>
    </row>
    <row r="97" spans="1:31" s="9" customFormat="1" ht="25" customHeight="1">
      <c r="B97" s="122"/>
      <c r="D97" s="123" t="s">
        <v>471</v>
      </c>
      <c r="E97" s="124"/>
      <c r="F97" s="124"/>
      <c r="G97" s="124"/>
      <c r="H97" s="124"/>
      <c r="I97" s="125"/>
      <c r="J97" s="126">
        <f>J122</f>
        <v>0</v>
      </c>
      <c r="L97" s="122"/>
    </row>
    <row r="98" spans="1:31" s="10" customFormat="1" ht="19.899999999999999" customHeight="1">
      <c r="B98" s="127"/>
      <c r="D98" s="128" t="s">
        <v>472</v>
      </c>
      <c r="E98" s="129"/>
      <c r="F98" s="129"/>
      <c r="G98" s="129"/>
      <c r="H98" s="129"/>
      <c r="I98" s="130"/>
      <c r="J98" s="131">
        <f>J123</f>
        <v>0</v>
      </c>
      <c r="L98" s="127"/>
    </row>
    <row r="99" spans="1:31" s="9" customFormat="1" ht="25" customHeight="1">
      <c r="B99" s="122"/>
      <c r="D99" s="123" t="s">
        <v>473</v>
      </c>
      <c r="E99" s="124"/>
      <c r="F99" s="124"/>
      <c r="G99" s="124"/>
      <c r="H99" s="124"/>
      <c r="I99" s="125"/>
      <c r="J99" s="126">
        <f>J126</f>
        <v>0</v>
      </c>
      <c r="L99" s="122"/>
    </row>
    <row r="100" spans="1:31" s="10" customFormat="1" ht="19.899999999999999" customHeight="1">
      <c r="B100" s="127"/>
      <c r="D100" s="128" t="s">
        <v>474</v>
      </c>
      <c r="E100" s="129"/>
      <c r="F100" s="129"/>
      <c r="G100" s="129"/>
      <c r="H100" s="129"/>
      <c r="I100" s="130"/>
      <c r="J100" s="131">
        <f>J127</f>
        <v>0</v>
      </c>
      <c r="L100" s="127"/>
    </row>
    <row r="101" spans="1:31" s="9" customFormat="1" ht="25" customHeight="1">
      <c r="B101" s="122"/>
      <c r="D101" s="123" t="s">
        <v>319</v>
      </c>
      <c r="E101" s="124"/>
      <c r="F101" s="124"/>
      <c r="G101" s="124"/>
      <c r="H101" s="124"/>
      <c r="I101" s="125"/>
      <c r="J101" s="126">
        <f>J151</f>
        <v>0</v>
      </c>
      <c r="L101" s="122"/>
    </row>
    <row r="102" spans="1:31" s="2" customFormat="1" ht="21.75" customHeight="1">
      <c r="A102" s="28"/>
      <c r="B102" s="29"/>
      <c r="C102" s="28"/>
      <c r="D102" s="28"/>
      <c r="E102" s="28"/>
      <c r="F102" s="28"/>
      <c r="G102" s="28"/>
      <c r="H102" s="28"/>
      <c r="I102" s="92"/>
      <c r="J102" s="28"/>
      <c r="K102" s="28"/>
      <c r="L102" s="3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7" customHeight="1">
      <c r="A103" s="28"/>
      <c r="B103" s="43"/>
      <c r="C103" s="44"/>
      <c r="D103" s="44"/>
      <c r="E103" s="44"/>
      <c r="F103" s="44"/>
      <c r="G103" s="44"/>
      <c r="H103" s="44"/>
      <c r="I103" s="116"/>
      <c r="J103" s="44"/>
      <c r="K103" s="44"/>
      <c r="L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7" spans="1:31" s="2" customFormat="1" ht="7" customHeight="1">
      <c r="A107" s="28"/>
      <c r="B107" s="45"/>
      <c r="C107" s="46"/>
      <c r="D107" s="46"/>
      <c r="E107" s="46"/>
      <c r="F107" s="46"/>
      <c r="G107" s="46"/>
      <c r="H107" s="46"/>
      <c r="I107" s="117"/>
      <c r="J107" s="46"/>
      <c r="K107" s="46"/>
      <c r="L107" s="3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25" customHeight="1">
      <c r="A108" s="28"/>
      <c r="B108" s="29"/>
      <c r="C108" s="19" t="s">
        <v>125</v>
      </c>
      <c r="D108" s="28"/>
      <c r="E108" s="28"/>
      <c r="F108" s="28"/>
      <c r="G108" s="28"/>
      <c r="H108" s="28"/>
      <c r="I108" s="92"/>
      <c r="J108" s="28"/>
      <c r="K108" s="28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7" customHeight="1">
      <c r="A109" s="28"/>
      <c r="B109" s="29"/>
      <c r="C109" s="28"/>
      <c r="D109" s="28"/>
      <c r="E109" s="28"/>
      <c r="F109" s="28"/>
      <c r="G109" s="28"/>
      <c r="H109" s="28"/>
      <c r="I109" s="92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2" customHeight="1">
      <c r="A110" s="28"/>
      <c r="B110" s="29"/>
      <c r="C110" s="25" t="s">
        <v>15</v>
      </c>
      <c r="D110" s="28"/>
      <c r="E110" s="28"/>
      <c r="F110" s="28"/>
      <c r="G110" s="28"/>
      <c r="H110" s="28"/>
      <c r="I110" s="92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6.5" customHeight="1">
      <c r="A111" s="28"/>
      <c r="B111" s="29"/>
      <c r="C111" s="28"/>
      <c r="D111" s="28"/>
      <c r="E111" s="250" t="str">
        <f>E7</f>
        <v>Výstavba zariadení využivajúcich OEZ v prevédzkach COOP Jednota Námestovo</v>
      </c>
      <c r="F111" s="251"/>
      <c r="G111" s="251"/>
      <c r="H111" s="251"/>
      <c r="I111" s="92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111</v>
      </c>
      <c r="D112" s="28"/>
      <c r="E112" s="28"/>
      <c r="F112" s="28"/>
      <c r="G112" s="28"/>
      <c r="H112" s="28"/>
      <c r="I112" s="92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6.5" customHeight="1">
      <c r="A113" s="28"/>
      <c r="B113" s="29"/>
      <c r="C113" s="28"/>
      <c r="D113" s="28"/>
      <c r="E113" s="235" t="str">
        <f>E9</f>
        <v>SO4.2 - SO4.2 COOP Zákamenné 3-40 Elektroinštalácia a MaR</v>
      </c>
      <c r="F113" s="249"/>
      <c r="G113" s="249"/>
      <c r="H113" s="249"/>
      <c r="I113" s="92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7" customHeight="1">
      <c r="A114" s="28"/>
      <c r="B114" s="29"/>
      <c r="C114" s="28"/>
      <c r="D114" s="28"/>
      <c r="E114" s="28"/>
      <c r="F114" s="28"/>
      <c r="G114" s="28"/>
      <c r="H114" s="28"/>
      <c r="I114" s="92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29"/>
      <c r="C115" s="25" t="s">
        <v>19</v>
      </c>
      <c r="D115" s="28"/>
      <c r="E115" s="28"/>
      <c r="F115" s="23" t="str">
        <f>F12</f>
        <v>Zakamenné</v>
      </c>
      <c r="G115" s="28"/>
      <c r="H115" s="28"/>
      <c r="I115" s="93" t="s">
        <v>21</v>
      </c>
      <c r="J115" s="51" t="str">
        <f>IF(J12="","",J12)</f>
        <v/>
      </c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7" customHeight="1">
      <c r="A116" s="28"/>
      <c r="B116" s="29"/>
      <c r="C116" s="28"/>
      <c r="D116" s="28"/>
      <c r="E116" s="28"/>
      <c r="F116" s="28"/>
      <c r="G116" s="28"/>
      <c r="H116" s="28"/>
      <c r="I116" s="92"/>
      <c r="J116" s="28"/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28" customHeight="1">
      <c r="A117" s="28"/>
      <c r="B117" s="29"/>
      <c r="C117" s="25" t="s">
        <v>22</v>
      </c>
      <c r="D117" s="28"/>
      <c r="E117" s="28"/>
      <c r="F117" s="23" t="str">
        <f>E15</f>
        <v xml:space="preserve">COOP Jednota Námestovo, s.d. </v>
      </c>
      <c r="G117" s="28"/>
      <c r="H117" s="28"/>
      <c r="I117" s="93" t="s">
        <v>27</v>
      </c>
      <c r="J117" s="26" t="str">
        <f>E21</f>
        <v xml:space="preserve">Entepro, s.r.o., 027 53 Istewbné č. 278 </v>
      </c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5.25" customHeight="1">
      <c r="A118" s="28"/>
      <c r="B118" s="29"/>
      <c r="C118" s="25" t="s">
        <v>26</v>
      </c>
      <c r="D118" s="28"/>
      <c r="E118" s="28"/>
      <c r="F118" s="23" t="str">
        <f>IF(E18="","",E18)</f>
        <v/>
      </c>
      <c r="G118" s="28"/>
      <c r="H118" s="28"/>
      <c r="I118" s="93" t="s">
        <v>30</v>
      </c>
      <c r="J118" s="26" t="str">
        <f>E24</f>
        <v>Daniel Martinko</v>
      </c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0.4" customHeight="1">
      <c r="A119" s="28"/>
      <c r="B119" s="29"/>
      <c r="C119" s="28"/>
      <c r="D119" s="28"/>
      <c r="E119" s="28"/>
      <c r="F119" s="28"/>
      <c r="G119" s="28"/>
      <c r="H119" s="28"/>
      <c r="I119" s="92"/>
      <c r="J119" s="28"/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11" customFormat="1" ht="29.25" customHeight="1">
      <c r="A120" s="132"/>
      <c r="B120" s="133"/>
      <c r="C120" s="134" t="s">
        <v>126</v>
      </c>
      <c r="D120" s="135" t="s">
        <v>58</v>
      </c>
      <c r="E120" s="135" t="s">
        <v>54</v>
      </c>
      <c r="F120" s="135" t="s">
        <v>55</v>
      </c>
      <c r="G120" s="135" t="s">
        <v>127</v>
      </c>
      <c r="H120" s="135" t="s">
        <v>128</v>
      </c>
      <c r="I120" s="136" t="s">
        <v>129</v>
      </c>
      <c r="J120" s="137" t="s">
        <v>116</v>
      </c>
      <c r="K120" s="138" t="s">
        <v>130</v>
      </c>
      <c r="L120" s="139"/>
      <c r="M120" s="58" t="s">
        <v>1</v>
      </c>
      <c r="N120" s="59" t="s">
        <v>37</v>
      </c>
      <c r="O120" s="59" t="s">
        <v>131</v>
      </c>
      <c r="P120" s="59" t="s">
        <v>132</v>
      </c>
      <c r="Q120" s="59" t="s">
        <v>133</v>
      </c>
      <c r="R120" s="59" t="s">
        <v>134</v>
      </c>
      <c r="S120" s="59" t="s">
        <v>135</v>
      </c>
      <c r="T120" s="60" t="s">
        <v>136</v>
      </c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</row>
    <row r="121" spans="1:65" s="2" customFormat="1" ht="22.9" customHeight="1">
      <c r="A121" s="28"/>
      <c r="B121" s="29"/>
      <c r="C121" s="65" t="s">
        <v>117</v>
      </c>
      <c r="D121" s="28"/>
      <c r="E121" s="28"/>
      <c r="F121" s="28"/>
      <c r="G121" s="28"/>
      <c r="H121" s="28"/>
      <c r="I121" s="92"/>
      <c r="J121" s="140">
        <f>BK121</f>
        <v>0</v>
      </c>
      <c r="K121" s="28"/>
      <c r="L121" s="29"/>
      <c r="M121" s="61"/>
      <c r="N121" s="52"/>
      <c r="O121" s="62"/>
      <c r="P121" s="141">
        <f>P122+P126+P151</f>
        <v>0</v>
      </c>
      <c r="Q121" s="62"/>
      <c r="R121" s="141">
        <f>R122+R126+R151</f>
        <v>0</v>
      </c>
      <c r="S121" s="62"/>
      <c r="T121" s="142">
        <f>T122+T126+T151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T121" s="15" t="s">
        <v>72</v>
      </c>
      <c r="AU121" s="15" t="s">
        <v>118</v>
      </c>
      <c r="BK121" s="143">
        <f>BK122+BK126+BK151</f>
        <v>0</v>
      </c>
    </row>
    <row r="122" spans="1:65" s="12" customFormat="1" ht="25.9" customHeight="1">
      <c r="B122" s="144"/>
      <c r="D122" s="145" t="s">
        <v>72</v>
      </c>
      <c r="E122" s="146" t="s">
        <v>137</v>
      </c>
      <c r="F122" s="146" t="s">
        <v>475</v>
      </c>
      <c r="I122" s="147"/>
      <c r="J122" s="148">
        <f>BK122</f>
        <v>0</v>
      </c>
      <c r="L122" s="144"/>
      <c r="M122" s="149"/>
      <c r="N122" s="150"/>
      <c r="O122" s="150"/>
      <c r="P122" s="151">
        <f>P123</f>
        <v>0</v>
      </c>
      <c r="Q122" s="150"/>
      <c r="R122" s="151">
        <f>R123</f>
        <v>0</v>
      </c>
      <c r="S122" s="150"/>
      <c r="T122" s="152">
        <f>T123</f>
        <v>0</v>
      </c>
      <c r="AR122" s="145" t="s">
        <v>81</v>
      </c>
      <c r="AT122" s="153" t="s">
        <v>72</v>
      </c>
      <c r="AU122" s="153" t="s">
        <v>73</v>
      </c>
      <c r="AY122" s="145" t="s">
        <v>139</v>
      </c>
      <c r="BK122" s="154">
        <f>BK123</f>
        <v>0</v>
      </c>
    </row>
    <row r="123" spans="1:65" s="12" customFormat="1" ht="22.9" customHeight="1">
      <c r="B123" s="144"/>
      <c r="D123" s="145" t="s">
        <v>72</v>
      </c>
      <c r="E123" s="155" t="s">
        <v>140</v>
      </c>
      <c r="F123" s="155" t="s">
        <v>320</v>
      </c>
      <c r="I123" s="147"/>
      <c r="J123" s="156">
        <f>BK123</f>
        <v>0</v>
      </c>
      <c r="L123" s="144"/>
      <c r="M123" s="149"/>
      <c r="N123" s="150"/>
      <c r="O123" s="150"/>
      <c r="P123" s="151">
        <f>SUM(P124:P125)</f>
        <v>0</v>
      </c>
      <c r="Q123" s="150"/>
      <c r="R123" s="151">
        <f>SUM(R124:R125)</f>
        <v>0</v>
      </c>
      <c r="S123" s="150"/>
      <c r="T123" s="152">
        <f>SUM(T124:T125)</f>
        <v>0</v>
      </c>
      <c r="AR123" s="145" t="s">
        <v>81</v>
      </c>
      <c r="AT123" s="153" t="s">
        <v>72</v>
      </c>
      <c r="AU123" s="153" t="s">
        <v>81</v>
      </c>
      <c r="AY123" s="145" t="s">
        <v>139</v>
      </c>
      <c r="BK123" s="154">
        <f>SUM(BK124:BK125)</f>
        <v>0</v>
      </c>
    </row>
    <row r="124" spans="1:65" s="2" customFormat="1" ht="16.5" customHeight="1">
      <c r="A124" s="28"/>
      <c r="B124" s="157"/>
      <c r="C124" s="158" t="s">
        <v>81</v>
      </c>
      <c r="D124" s="158" t="s">
        <v>142</v>
      </c>
      <c r="E124" s="159" t="s">
        <v>321</v>
      </c>
      <c r="F124" s="160" t="s">
        <v>322</v>
      </c>
      <c r="G124" s="161" t="s">
        <v>145</v>
      </c>
      <c r="H124" s="162">
        <v>6</v>
      </c>
      <c r="I124" s="163"/>
      <c r="J124" s="164">
        <f>ROUND(I124*H124,2)</f>
        <v>0</v>
      </c>
      <c r="K124" s="165"/>
      <c r="L124" s="29"/>
      <c r="M124" s="166" t="s">
        <v>1</v>
      </c>
      <c r="N124" s="167" t="s">
        <v>39</v>
      </c>
      <c r="O124" s="54"/>
      <c r="P124" s="168">
        <f>O124*H124</f>
        <v>0</v>
      </c>
      <c r="Q124" s="168">
        <v>0</v>
      </c>
      <c r="R124" s="168">
        <f>Q124*H124</f>
        <v>0</v>
      </c>
      <c r="S124" s="168">
        <v>0</v>
      </c>
      <c r="T124" s="169">
        <f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70" t="s">
        <v>146</v>
      </c>
      <c r="AT124" s="170" t="s">
        <v>142</v>
      </c>
      <c r="AU124" s="170" t="s">
        <v>147</v>
      </c>
      <c r="AY124" s="15" t="s">
        <v>139</v>
      </c>
      <c r="BE124" s="171">
        <f>IF(N124="základná",J124,0)</f>
        <v>0</v>
      </c>
      <c r="BF124" s="171">
        <f>IF(N124="znížená",J124,0)</f>
        <v>0</v>
      </c>
      <c r="BG124" s="171">
        <f>IF(N124="zákl. prenesená",J124,0)</f>
        <v>0</v>
      </c>
      <c r="BH124" s="171">
        <f>IF(N124="zníž. prenesená",J124,0)</f>
        <v>0</v>
      </c>
      <c r="BI124" s="171">
        <f>IF(N124="nulová",J124,0)</f>
        <v>0</v>
      </c>
      <c r="BJ124" s="15" t="s">
        <v>147</v>
      </c>
      <c r="BK124" s="171">
        <f>ROUND(I124*H124,2)</f>
        <v>0</v>
      </c>
      <c r="BL124" s="15" t="s">
        <v>146</v>
      </c>
      <c r="BM124" s="170" t="s">
        <v>659</v>
      </c>
    </row>
    <row r="125" spans="1:65" s="2" customFormat="1" ht="16.5" customHeight="1">
      <c r="A125" s="28"/>
      <c r="B125" s="157"/>
      <c r="C125" s="158" t="s">
        <v>147</v>
      </c>
      <c r="D125" s="158" t="s">
        <v>142</v>
      </c>
      <c r="E125" s="159" t="s">
        <v>324</v>
      </c>
      <c r="F125" s="160" t="s">
        <v>325</v>
      </c>
      <c r="G125" s="161" t="s">
        <v>145</v>
      </c>
      <c r="H125" s="162">
        <v>4</v>
      </c>
      <c r="I125" s="163"/>
      <c r="J125" s="164">
        <f>ROUND(I125*H125,2)</f>
        <v>0</v>
      </c>
      <c r="K125" s="165"/>
      <c r="L125" s="29"/>
      <c r="M125" s="166" t="s">
        <v>1</v>
      </c>
      <c r="N125" s="167" t="s">
        <v>39</v>
      </c>
      <c r="O125" s="54"/>
      <c r="P125" s="168">
        <f>O125*H125</f>
        <v>0</v>
      </c>
      <c r="Q125" s="168">
        <v>0</v>
      </c>
      <c r="R125" s="168">
        <f>Q125*H125</f>
        <v>0</v>
      </c>
      <c r="S125" s="168">
        <v>0</v>
      </c>
      <c r="T125" s="169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70" t="s">
        <v>146</v>
      </c>
      <c r="AT125" s="170" t="s">
        <v>142</v>
      </c>
      <c r="AU125" s="170" t="s">
        <v>147</v>
      </c>
      <c r="AY125" s="15" t="s">
        <v>139</v>
      </c>
      <c r="BE125" s="171">
        <f>IF(N125="základná",J125,0)</f>
        <v>0</v>
      </c>
      <c r="BF125" s="171">
        <f>IF(N125="znížená",J125,0)</f>
        <v>0</v>
      </c>
      <c r="BG125" s="171">
        <f>IF(N125="zákl. prenesená",J125,0)</f>
        <v>0</v>
      </c>
      <c r="BH125" s="171">
        <f>IF(N125="zníž. prenesená",J125,0)</f>
        <v>0</v>
      </c>
      <c r="BI125" s="171">
        <f>IF(N125="nulová",J125,0)</f>
        <v>0</v>
      </c>
      <c r="BJ125" s="15" t="s">
        <v>147</v>
      </c>
      <c r="BK125" s="171">
        <f>ROUND(I125*H125,2)</f>
        <v>0</v>
      </c>
      <c r="BL125" s="15" t="s">
        <v>146</v>
      </c>
      <c r="BM125" s="170" t="s">
        <v>660</v>
      </c>
    </row>
    <row r="126" spans="1:65" s="12" customFormat="1" ht="25.9" customHeight="1">
      <c r="B126" s="144"/>
      <c r="D126" s="145" t="s">
        <v>72</v>
      </c>
      <c r="E126" s="146" t="s">
        <v>182</v>
      </c>
      <c r="F126" s="146" t="s">
        <v>478</v>
      </c>
      <c r="I126" s="147"/>
      <c r="J126" s="148">
        <f>BK126</f>
        <v>0</v>
      </c>
      <c r="L126" s="144"/>
      <c r="M126" s="149"/>
      <c r="N126" s="150"/>
      <c r="O126" s="150"/>
      <c r="P126" s="151">
        <f>P127</f>
        <v>0</v>
      </c>
      <c r="Q126" s="150"/>
      <c r="R126" s="151">
        <f>R127</f>
        <v>0</v>
      </c>
      <c r="S126" s="150"/>
      <c r="T126" s="152">
        <f>T127</f>
        <v>0</v>
      </c>
      <c r="AR126" s="145" t="s">
        <v>153</v>
      </c>
      <c r="AT126" s="153" t="s">
        <v>72</v>
      </c>
      <c r="AU126" s="153" t="s">
        <v>73</v>
      </c>
      <c r="AY126" s="145" t="s">
        <v>139</v>
      </c>
      <c r="BK126" s="154">
        <f>BK127</f>
        <v>0</v>
      </c>
    </row>
    <row r="127" spans="1:65" s="12" customFormat="1" ht="22.9" customHeight="1">
      <c r="B127" s="144"/>
      <c r="D127" s="145" t="s">
        <v>72</v>
      </c>
      <c r="E127" s="155" t="s">
        <v>327</v>
      </c>
      <c r="F127" s="155" t="s">
        <v>328</v>
      </c>
      <c r="I127" s="147"/>
      <c r="J127" s="156">
        <f>BK127</f>
        <v>0</v>
      </c>
      <c r="L127" s="144"/>
      <c r="M127" s="149"/>
      <c r="N127" s="150"/>
      <c r="O127" s="150"/>
      <c r="P127" s="151">
        <f>SUM(P128:P150)</f>
        <v>0</v>
      </c>
      <c r="Q127" s="150"/>
      <c r="R127" s="151">
        <f>SUM(R128:R150)</f>
        <v>0</v>
      </c>
      <c r="S127" s="150"/>
      <c r="T127" s="152">
        <f>SUM(T128:T150)</f>
        <v>0</v>
      </c>
      <c r="AR127" s="145" t="s">
        <v>153</v>
      </c>
      <c r="AT127" s="153" t="s">
        <v>72</v>
      </c>
      <c r="AU127" s="153" t="s">
        <v>81</v>
      </c>
      <c r="AY127" s="145" t="s">
        <v>139</v>
      </c>
      <c r="BK127" s="154">
        <f>SUM(BK128:BK150)</f>
        <v>0</v>
      </c>
    </row>
    <row r="128" spans="1:65" s="2" customFormat="1" ht="16.5" customHeight="1">
      <c r="A128" s="28"/>
      <c r="B128" s="157"/>
      <c r="C128" s="158" t="s">
        <v>153</v>
      </c>
      <c r="D128" s="158" t="s">
        <v>142</v>
      </c>
      <c r="E128" s="159" t="s">
        <v>329</v>
      </c>
      <c r="F128" s="160" t="s">
        <v>330</v>
      </c>
      <c r="G128" s="161" t="s">
        <v>178</v>
      </c>
      <c r="H128" s="162">
        <v>36</v>
      </c>
      <c r="I128" s="163"/>
      <c r="J128" s="164">
        <f t="shared" ref="J128:J150" si="0">ROUND(I128*H128,2)</f>
        <v>0</v>
      </c>
      <c r="K128" s="165"/>
      <c r="L128" s="29"/>
      <c r="M128" s="166" t="s">
        <v>1</v>
      </c>
      <c r="N128" s="167" t="s">
        <v>39</v>
      </c>
      <c r="O128" s="54"/>
      <c r="P128" s="168">
        <f t="shared" ref="P128:P150" si="1">O128*H128</f>
        <v>0</v>
      </c>
      <c r="Q128" s="168">
        <v>0</v>
      </c>
      <c r="R128" s="168">
        <f t="shared" ref="R128:R150" si="2">Q128*H128</f>
        <v>0</v>
      </c>
      <c r="S128" s="168">
        <v>0</v>
      </c>
      <c r="T128" s="169">
        <f t="shared" ref="T128:T150" si="3"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70" t="s">
        <v>331</v>
      </c>
      <c r="AT128" s="170" t="s">
        <v>142</v>
      </c>
      <c r="AU128" s="170" t="s">
        <v>147</v>
      </c>
      <c r="AY128" s="15" t="s">
        <v>139</v>
      </c>
      <c r="BE128" s="171">
        <f t="shared" ref="BE128:BE150" si="4">IF(N128="základná",J128,0)</f>
        <v>0</v>
      </c>
      <c r="BF128" s="171">
        <f t="shared" ref="BF128:BF150" si="5">IF(N128="znížená",J128,0)</f>
        <v>0</v>
      </c>
      <c r="BG128" s="171">
        <f t="shared" ref="BG128:BG150" si="6">IF(N128="zákl. prenesená",J128,0)</f>
        <v>0</v>
      </c>
      <c r="BH128" s="171">
        <f t="shared" ref="BH128:BH150" si="7">IF(N128="zníž. prenesená",J128,0)</f>
        <v>0</v>
      </c>
      <c r="BI128" s="171">
        <f t="shared" ref="BI128:BI150" si="8">IF(N128="nulová",J128,0)</f>
        <v>0</v>
      </c>
      <c r="BJ128" s="15" t="s">
        <v>147</v>
      </c>
      <c r="BK128" s="171">
        <f t="shared" ref="BK128:BK150" si="9">ROUND(I128*H128,2)</f>
        <v>0</v>
      </c>
      <c r="BL128" s="15" t="s">
        <v>331</v>
      </c>
      <c r="BM128" s="170" t="s">
        <v>661</v>
      </c>
    </row>
    <row r="129" spans="1:65" s="2" customFormat="1" ht="16.5" customHeight="1">
      <c r="A129" s="28"/>
      <c r="B129" s="157"/>
      <c r="C129" s="181" t="s">
        <v>146</v>
      </c>
      <c r="D129" s="181" t="s">
        <v>182</v>
      </c>
      <c r="E129" s="182" t="s">
        <v>333</v>
      </c>
      <c r="F129" s="183" t="s">
        <v>334</v>
      </c>
      <c r="G129" s="184" t="s">
        <v>178</v>
      </c>
      <c r="H129" s="185">
        <v>36</v>
      </c>
      <c r="I129" s="186"/>
      <c r="J129" s="187">
        <f t="shared" si="0"/>
        <v>0</v>
      </c>
      <c r="K129" s="188"/>
      <c r="L129" s="189"/>
      <c r="M129" s="190" t="s">
        <v>1</v>
      </c>
      <c r="N129" s="191" t="s">
        <v>39</v>
      </c>
      <c r="O129" s="54"/>
      <c r="P129" s="168">
        <f t="shared" si="1"/>
        <v>0</v>
      </c>
      <c r="Q129" s="168">
        <v>0</v>
      </c>
      <c r="R129" s="168">
        <f t="shared" si="2"/>
        <v>0</v>
      </c>
      <c r="S129" s="168">
        <v>0</v>
      </c>
      <c r="T129" s="169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70" t="s">
        <v>335</v>
      </c>
      <c r="AT129" s="170" t="s">
        <v>182</v>
      </c>
      <c r="AU129" s="170" t="s">
        <v>147</v>
      </c>
      <c r="AY129" s="15" t="s">
        <v>139</v>
      </c>
      <c r="BE129" s="171">
        <f t="shared" si="4"/>
        <v>0</v>
      </c>
      <c r="BF129" s="171">
        <f t="shared" si="5"/>
        <v>0</v>
      </c>
      <c r="BG129" s="171">
        <f t="shared" si="6"/>
        <v>0</v>
      </c>
      <c r="BH129" s="171">
        <f t="shared" si="7"/>
        <v>0</v>
      </c>
      <c r="BI129" s="171">
        <f t="shared" si="8"/>
        <v>0</v>
      </c>
      <c r="BJ129" s="15" t="s">
        <v>147</v>
      </c>
      <c r="BK129" s="171">
        <f t="shared" si="9"/>
        <v>0</v>
      </c>
      <c r="BL129" s="15" t="s">
        <v>331</v>
      </c>
      <c r="BM129" s="170" t="s">
        <v>662</v>
      </c>
    </row>
    <row r="130" spans="1:65" s="2" customFormat="1" ht="16.5" customHeight="1">
      <c r="A130" s="28"/>
      <c r="B130" s="157"/>
      <c r="C130" s="158" t="s">
        <v>162</v>
      </c>
      <c r="D130" s="158" t="s">
        <v>142</v>
      </c>
      <c r="E130" s="159" t="s">
        <v>337</v>
      </c>
      <c r="F130" s="160" t="s">
        <v>338</v>
      </c>
      <c r="G130" s="161" t="s">
        <v>145</v>
      </c>
      <c r="H130" s="162">
        <v>4</v>
      </c>
      <c r="I130" s="163"/>
      <c r="J130" s="164">
        <f t="shared" si="0"/>
        <v>0</v>
      </c>
      <c r="K130" s="165"/>
      <c r="L130" s="29"/>
      <c r="M130" s="166" t="s">
        <v>1</v>
      </c>
      <c r="N130" s="167" t="s">
        <v>39</v>
      </c>
      <c r="O130" s="54"/>
      <c r="P130" s="168">
        <f t="shared" si="1"/>
        <v>0</v>
      </c>
      <c r="Q130" s="168">
        <v>0</v>
      </c>
      <c r="R130" s="168">
        <f t="shared" si="2"/>
        <v>0</v>
      </c>
      <c r="S130" s="168">
        <v>0</v>
      </c>
      <c r="T130" s="169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70" t="s">
        <v>331</v>
      </c>
      <c r="AT130" s="170" t="s">
        <v>142</v>
      </c>
      <c r="AU130" s="170" t="s">
        <v>147</v>
      </c>
      <c r="AY130" s="15" t="s">
        <v>139</v>
      </c>
      <c r="BE130" s="171">
        <f t="shared" si="4"/>
        <v>0</v>
      </c>
      <c r="BF130" s="171">
        <f t="shared" si="5"/>
        <v>0</v>
      </c>
      <c r="BG130" s="171">
        <f t="shared" si="6"/>
        <v>0</v>
      </c>
      <c r="BH130" s="171">
        <f t="shared" si="7"/>
        <v>0</v>
      </c>
      <c r="BI130" s="171">
        <f t="shared" si="8"/>
        <v>0</v>
      </c>
      <c r="BJ130" s="15" t="s">
        <v>147</v>
      </c>
      <c r="BK130" s="171">
        <f t="shared" si="9"/>
        <v>0</v>
      </c>
      <c r="BL130" s="15" t="s">
        <v>331</v>
      </c>
      <c r="BM130" s="170" t="s">
        <v>663</v>
      </c>
    </row>
    <row r="131" spans="1:65" s="2" customFormat="1" ht="16.5" customHeight="1">
      <c r="A131" s="28"/>
      <c r="B131" s="157"/>
      <c r="C131" s="181" t="s">
        <v>175</v>
      </c>
      <c r="D131" s="181" t="s">
        <v>182</v>
      </c>
      <c r="E131" s="182" t="s">
        <v>340</v>
      </c>
      <c r="F131" s="183" t="s">
        <v>341</v>
      </c>
      <c r="G131" s="184" t="s">
        <v>145</v>
      </c>
      <c r="H131" s="185">
        <v>4</v>
      </c>
      <c r="I131" s="186"/>
      <c r="J131" s="187">
        <f t="shared" si="0"/>
        <v>0</v>
      </c>
      <c r="K131" s="188"/>
      <c r="L131" s="189"/>
      <c r="M131" s="190" t="s">
        <v>1</v>
      </c>
      <c r="N131" s="191" t="s">
        <v>39</v>
      </c>
      <c r="O131" s="54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70" t="s">
        <v>335</v>
      </c>
      <c r="AT131" s="170" t="s">
        <v>182</v>
      </c>
      <c r="AU131" s="170" t="s">
        <v>147</v>
      </c>
      <c r="AY131" s="15" t="s">
        <v>139</v>
      </c>
      <c r="BE131" s="171">
        <f t="shared" si="4"/>
        <v>0</v>
      </c>
      <c r="BF131" s="171">
        <f t="shared" si="5"/>
        <v>0</v>
      </c>
      <c r="BG131" s="171">
        <f t="shared" si="6"/>
        <v>0</v>
      </c>
      <c r="BH131" s="171">
        <f t="shared" si="7"/>
        <v>0</v>
      </c>
      <c r="BI131" s="171">
        <f t="shared" si="8"/>
        <v>0</v>
      </c>
      <c r="BJ131" s="15" t="s">
        <v>147</v>
      </c>
      <c r="BK131" s="171">
        <f t="shared" si="9"/>
        <v>0</v>
      </c>
      <c r="BL131" s="15" t="s">
        <v>331</v>
      </c>
      <c r="BM131" s="170" t="s">
        <v>664</v>
      </c>
    </row>
    <row r="132" spans="1:65" s="2" customFormat="1" ht="16.5" customHeight="1">
      <c r="A132" s="28"/>
      <c r="B132" s="157"/>
      <c r="C132" s="158" t="s">
        <v>181</v>
      </c>
      <c r="D132" s="158" t="s">
        <v>142</v>
      </c>
      <c r="E132" s="159" t="s">
        <v>343</v>
      </c>
      <c r="F132" s="160" t="s">
        <v>344</v>
      </c>
      <c r="G132" s="161" t="s">
        <v>178</v>
      </c>
      <c r="H132" s="162">
        <v>38</v>
      </c>
      <c r="I132" s="163"/>
      <c r="J132" s="164">
        <f t="shared" si="0"/>
        <v>0</v>
      </c>
      <c r="K132" s="165"/>
      <c r="L132" s="29"/>
      <c r="M132" s="166" t="s">
        <v>1</v>
      </c>
      <c r="N132" s="167" t="s">
        <v>39</v>
      </c>
      <c r="O132" s="54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70" t="s">
        <v>331</v>
      </c>
      <c r="AT132" s="170" t="s">
        <v>142</v>
      </c>
      <c r="AU132" s="170" t="s">
        <v>147</v>
      </c>
      <c r="AY132" s="15" t="s">
        <v>139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5" t="s">
        <v>147</v>
      </c>
      <c r="BK132" s="171">
        <f t="shared" si="9"/>
        <v>0</v>
      </c>
      <c r="BL132" s="15" t="s">
        <v>331</v>
      </c>
      <c r="BM132" s="170" t="s">
        <v>665</v>
      </c>
    </row>
    <row r="133" spans="1:65" s="2" customFormat="1" ht="16.5" customHeight="1">
      <c r="A133" s="28"/>
      <c r="B133" s="157"/>
      <c r="C133" s="181" t="s">
        <v>187</v>
      </c>
      <c r="D133" s="181" t="s">
        <v>182</v>
      </c>
      <c r="E133" s="182" t="s">
        <v>346</v>
      </c>
      <c r="F133" s="183" t="s">
        <v>347</v>
      </c>
      <c r="G133" s="184" t="s">
        <v>178</v>
      </c>
      <c r="H133" s="185">
        <v>38</v>
      </c>
      <c r="I133" s="186"/>
      <c r="J133" s="187">
        <f t="shared" si="0"/>
        <v>0</v>
      </c>
      <c r="K133" s="188"/>
      <c r="L133" s="189"/>
      <c r="M133" s="190" t="s">
        <v>1</v>
      </c>
      <c r="N133" s="191" t="s">
        <v>39</v>
      </c>
      <c r="O133" s="54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70" t="s">
        <v>335</v>
      </c>
      <c r="AT133" s="170" t="s">
        <v>182</v>
      </c>
      <c r="AU133" s="170" t="s">
        <v>147</v>
      </c>
      <c r="AY133" s="15" t="s">
        <v>139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5" t="s">
        <v>147</v>
      </c>
      <c r="BK133" s="171">
        <f t="shared" si="9"/>
        <v>0</v>
      </c>
      <c r="BL133" s="15" t="s">
        <v>331</v>
      </c>
      <c r="BM133" s="170" t="s">
        <v>666</v>
      </c>
    </row>
    <row r="134" spans="1:65" s="2" customFormat="1" ht="16.5" customHeight="1">
      <c r="A134" s="28"/>
      <c r="B134" s="157"/>
      <c r="C134" s="158" t="s">
        <v>140</v>
      </c>
      <c r="D134" s="158" t="s">
        <v>142</v>
      </c>
      <c r="E134" s="159" t="s">
        <v>349</v>
      </c>
      <c r="F134" s="160" t="s">
        <v>350</v>
      </c>
      <c r="G134" s="161" t="s">
        <v>145</v>
      </c>
      <c r="H134" s="162">
        <v>6</v>
      </c>
      <c r="I134" s="163"/>
      <c r="J134" s="164">
        <f t="shared" si="0"/>
        <v>0</v>
      </c>
      <c r="K134" s="165"/>
      <c r="L134" s="29"/>
      <c r="M134" s="166" t="s">
        <v>1</v>
      </c>
      <c r="N134" s="167" t="s">
        <v>39</v>
      </c>
      <c r="O134" s="54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70" t="s">
        <v>331</v>
      </c>
      <c r="AT134" s="170" t="s">
        <v>142</v>
      </c>
      <c r="AU134" s="170" t="s">
        <v>147</v>
      </c>
      <c r="AY134" s="15" t="s">
        <v>139</v>
      </c>
      <c r="BE134" s="171">
        <f t="shared" si="4"/>
        <v>0</v>
      </c>
      <c r="BF134" s="171">
        <f t="shared" si="5"/>
        <v>0</v>
      </c>
      <c r="BG134" s="171">
        <f t="shared" si="6"/>
        <v>0</v>
      </c>
      <c r="BH134" s="171">
        <f t="shared" si="7"/>
        <v>0</v>
      </c>
      <c r="BI134" s="171">
        <f t="shared" si="8"/>
        <v>0</v>
      </c>
      <c r="BJ134" s="15" t="s">
        <v>147</v>
      </c>
      <c r="BK134" s="171">
        <f t="shared" si="9"/>
        <v>0</v>
      </c>
      <c r="BL134" s="15" t="s">
        <v>331</v>
      </c>
      <c r="BM134" s="170" t="s">
        <v>667</v>
      </c>
    </row>
    <row r="135" spans="1:65" s="2" customFormat="1" ht="16.5" customHeight="1">
      <c r="A135" s="28"/>
      <c r="B135" s="157"/>
      <c r="C135" s="158" t="s">
        <v>194</v>
      </c>
      <c r="D135" s="158" t="s">
        <v>142</v>
      </c>
      <c r="E135" s="159" t="s">
        <v>352</v>
      </c>
      <c r="F135" s="160" t="s">
        <v>353</v>
      </c>
      <c r="G135" s="161" t="s">
        <v>145</v>
      </c>
      <c r="H135" s="162">
        <v>8</v>
      </c>
      <c r="I135" s="163"/>
      <c r="J135" s="164">
        <f t="shared" si="0"/>
        <v>0</v>
      </c>
      <c r="K135" s="165"/>
      <c r="L135" s="29"/>
      <c r="M135" s="166" t="s">
        <v>1</v>
      </c>
      <c r="N135" s="167" t="s">
        <v>39</v>
      </c>
      <c r="O135" s="54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70" t="s">
        <v>331</v>
      </c>
      <c r="AT135" s="170" t="s">
        <v>142</v>
      </c>
      <c r="AU135" s="170" t="s">
        <v>147</v>
      </c>
      <c r="AY135" s="15" t="s">
        <v>139</v>
      </c>
      <c r="BE135" s="171">
        <f t="shared" si="4"/>
        <v>0</v>
      </c>
      <c r="BF135" s="171">
        <f t="shared" si="5"/>
        <v>0</v>
      </c>
      <c r="BG135" s="171">
        <f t="shared" si="6"/>
        <v>0</v>
      </c>
      <c r="BH135" s="171">
        <f t="shared" si="7"/>
        <v>0</v>
      </c>
      <c r="BI135" s="171">
        <f t="shared" si="8"/>
        <v>0</v>
      </c>
      <c r="BJ135" s="15" t="s">
        <v>147</v>
      </c>
      <c r="BK135" s="171">
        <f t="shared" si="9"/>
        <v>0</v>
      </c>
      <c r="BL135" s="15" t="s">
        <v>331</v>
      </c>
      <c r="BM135" s="170" t="s">
        <v>668</v>
      </c>
    </row>
    <row r="136" spans="1:65" s="2" customFormat="1" ht="16.5" customHeight="1">
      <c r="A136" s="28"/>
      <c r="B136" s="157"/>
      <c r="C136" s="158" t="s">
        <v>198</v>
      </c>
      <c r="D136" s="158" t="s">
        <v>142</v>
      </c>
      <c r="E136" s="159" t="s">
        <v>358</v>
      </c>
      <c r="F136" s="160" t="s">
        <v>359</v>
      </c>
      <c r="G136" s="161" t="s">
        <v>145</v>
      </c>
      <c r="H136" s="162">
        <v>2</v>
      </c>
      <c r="I136" s="163"/>
      <c r="J136" s="164">
        <f t="shared" si="0"/>
        <v>0</v>
      </c>
      <c r="K136" s="165"/>
      <c r="L136" s="29"/>
      <c r="M136" s="166" t="s">
        <v>1</v>
      </c>
      <c r="N136" s="167" t="s">
        <v>39</v>
      </c>
      <c r="O136" s="54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70" t="s">
        <v>331</v>
      </c>
      <c r="AT136" s="170" t="s">
        <v>142</v>
      </c>
      <c r="AU136" s="170" t="s">
        <v>147</v>
      </c>
      <c r="AY136" s="15" t="s">
        <v>139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5" t="s">
        <v>147</v>
      </c>
      <c r="BK136" s="171">
        <f t="shared" si="9"/>
        <v>0</v>
      </c>
      <c r="BL136" s="15" t="s">
        <v>331</v>
      </c>
      <c r="BM136" s="170" t="s">
        <v>669</v>
      </c>
    </row>
    <row r="137" spans="1:65" s="2" customFormat="1" ht="16.5" customHeight="1">
      <c r="A137" s="28"/>
      <c r="B137" s="157"/>
      <c r="C137" s="181" t="s">
        <v>202</v>
      </c>
      <c r="D137" s="181" t="s">
        <v>182</v>
      </c>
      <c r="E137" s="182" t="s">
        <v>361</v>
      </c>
      <c r="F137" s="183" t="s">
        <v>362</v>
      </c>
      <c r="G137" s="184" t="s">
        <v>145</v>
      </c>
      <c r="H137" s="185">
        <v>2</v>
      </c>
      <c r="I137" s="186"/>
      <c r="J137" s="187">
        <f t="shared" si="0"/>
        <v>0</v>
      </c>
      <c r="K137" s="188"/>
      <c r="L137" s="189"/>
      <c r="M137" s="190" t="s">
        <v>1</v>
      </c>
      <c r="N137" s="191" t="s">
        <v>39</v>
      </c>
      <c r="O137" s="54"/>
      <c r="P137" s="168">
        <f t="shared" si="1"/>
        <v>0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70" t="s">
        <v>335</v>
      </c>
      <c r="AT137" s="170" t="s">
        <v>182</v>
      </c>
      <c r="AU137" s="170" t="s">
        <v>147</v>
      </c>
      <c r="AY137" s="15" t="s">
        <v>139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5" t="s">
        <v>147</v>
      </c>
      <c r="BK137" s="171">
        <f t="shared" si="9"/>
        <v>0</v>
      </c>
      <c r="BL137" s="15" t="s">
        <v>331</v>
      </c>
      <c r="BM137" s="170" t="s">
        <v>670</v>
      </c>
    </row>
    <row r="138" spans="1:65" s="2" customFormat="1" ht="16.5" customHeight="1">
      <c r="A138" s="28"/>
      <c r="B138" s="157"/>
      <c r="C138" s="158" t="s">
        <v>206</v>
      </c>
      <c r="D138" s="158" t="s">
        <v>142</v>
      </c>
      <c r="E138" s="159" t="s">
        <v>364</v>
      </c>
      <c r="F138" s="160" t="s">
        <v>489</v>
      </c>
      <c r="G138" s="161" t="s">
        <v>145</v>
      </c>
      <c r="H138" s="162">
        <v>1</v>
      </c>
      <c r="I138" s="163"/>
      <c r="J138" s="164">
        <f t="shared" si="0"/>
        <v>0</v>
      </c>
      <c r="K138" s="165"/>
      <c r="L138" s="29"/>
      <c r="M138" s="166" t="s">
        <v>1</v>
      </c>
      <c r="N138" s="167" t="s">
        <v>39</v>
      </c>
      <c r="O138" s="54"/>
      <c r="P138" s="168">
        <f t="shared" si="1"/>
        <v>0</v>
      </c>
      <c r="Q138" s="168">
        <v>0</v>
      </c>
      <c r="R138" s="168">
        <f t="shared" si="2"/>
        <v>0</v>
      </c>
      <c r="S138" s="168">
        <v>0</v>
      </c>
      <c r="T138" s="169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70" t="s">
        <v>331</v>
      </c>
      <c r="AT138" s="170" t="s">
        <v>142</v>
      </c>
      <c r="AU138" s="170" t="s">
        <v>147</v>
      </c>
      <c r="AY138" s="15" t="s">
        <v>139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5" t="s">
        <v>147</v>
      </c>
      <c r="BK138" s="171">
        <f t="shared" si="9"/>
        <v>0</v>
      </c>
      <c r="BL138" s="15" t="s">
        <v>331</v>
      </c>
      <c r="BM138" s="170" t="s">
        <v>671</v>
      </c>
    </row>
    <row r="139" spans="1:65" s="2" customFormat="1" ht="16.5" customHeight="1">
      <c r="A139" s="28"/>
      <c r="B139" s="157"/>
      <c r="C139" s="158" t="s">
        <v>210</v>
      </c>
      <c r="D139" s="158" t="s">
        <v>142</v>
      </c>
      <c r="E139" s="159" t="s">
        <v>370</v>
      </c>
      <c r="F139" s="160" t="s">
        <v>371</v>
      </c>
      <c r="G139" s="161" t="s">
        <v>178</v>
      </c>
      <c r="H139" s="162">
        <v>48</v>
      </c>
      <c r="I139" s="163"/>
      <c r="J139" s="164">
        <f t="shared" si="0"/>
        <v>0</v>
      </c>
      <c r="K139" s="165"/>
      <c r="L139" s="29"/>
      <c r="M139" s="166" t="s">
        <v>1</v>
      </c>
      <c r="N139" s="167" t="s">
        <v>39</v>
      </c>
      <c r="O139" s="54"/>
      <c r="P139" s="168">
        <f t="shared" si="1"/>
        <v>0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70" t="s">
        <v>331</v>
      </c>
      <c r="AT139" s="170" t="s">
        <v>142</v>
      </c>
      <c r="AU139" s="170" t="s">
        <v>147</v>
      </c>
      <c r="AY139" s="15" t="s">
        <v>139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5" t="s">
        <v>147</v>
      </c>
      <c r="BK139" s="171">
        <f t="shared" si="9"/>
        <v>0</v>
      </c>
      <c r="BL139" s="15" t="s">
        <v>331</v>
      </c>
      <c r="BM139" s="170" t="s">
        <v>672</v>
      </c>
    </row>
    <row r="140" spans="1:65" s="2" customFormat="1" ht="16.5" customHeight="1">
      <c r="A140" s="28"/>
      <c r="B140" s="157"/>
      <c r="C140" s="181" t="s">
        <v>217</v>
      </c>
      <c r="D140" s="181" t="s">
        <v>182</v>
      </c>
      <c r="E140" s="182" t="s">
        <v>373</v>
      </c>
      <c r="F140" s="183" t="s">
        <v>374</v>
      </c>
      <c r="G140" s="184" t="s">
        <v>178</v>
      </c>
      <c r="H140" s="185">
        <v>48</v>
      </c>
      <c r="I140" s="186"/>
      <c r="J140" s="187">
        <f t="shared" si="0"/>
        <v>0</v>
      </c>
      <c r="K140" s="188"/>
      <c r="L140" s="189"/>
      <c r="M140" s="190" t="s">
        <v>1</v>
      </c>
      <c r="N140" s="191" t="s">
        <v>39</v>
      </c>
      <c r="O140" s="54"/>
      <c r="P140" s="168">
        <f t="shared" si="1"/>
        <v>0</v>
      </c>
      <c r="Q140" s="168">
        <v>0</v>
      </c>
      <c r="R140" s="168">
        <f t="shared" si="2"/>
        <v>0</v>
      </c>
      <c r="S140" s="168">
        <v>0</v>
      </c>
      <c r="T140" s="169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70" t="s">
        <v>335</v>
      </c>
      <c r="AT140" s="170" t="s">
        <v>182</v>
      </c>
      <c r="AU140" s="170" t="s">
        <v>147</v>
      </c>
      <c r="AY140" s="15" t="s">
        <v>139</v>
      </c>
      <c r="BE140" s="171">
        <f t="shared" si="4"/>
        <v>0</v>
      </c>
      <c r="BF140" s="171">
        <f t="shared" si="5"/>
        <v>0</v>
      </c>
      <c r="BG140" s="171">
        <f t="shared" si="6"/>
        <v>0</v>
      </c>
      <c r="BH140" s="171">
        <f t="shared" si="7"/>
        <v>0</v>
      </c>
      <c r="BI140" s="171">
        <f t="shared" si="8"/>
        <v>0</v>
      </c>
      <c r="BJ140" s="15" t="s">
        <v>147</v>
      </c>
      <c r="BK140" s="171">
        <f t="shared" si="9"/>
        <v>0</v>
      </c>
      <c r="BL140" s="15" t="s">
        <v>331</v>
      </c>
      <c r="BM140" s="170" t="s">
        <v>673</v>
      </c>
    </row>
    <row r="141" spans="1:65" s="2" customFormat="1" ht="16.5" customHeight="1">
      <c r="A141" s="28"/>
      <c r="B141" s="157"/>
      <c r="C141" s="158" t="s">
        <v>179</v>
      </c>
      <c r="D141" s="158" t="s">
        <v>142</v>
      </c>
      <c r="E141" s="159" t="s">
        <v>382</v>
      </c>
      <c r="F141" s="160" t="s">
        <v>383</v>
      </c>
      <c r="G141" s="161" t="s">
        <v>178</v>
      </c>
      <c r="H141" s="162">
        <v>65</v>
      </c>
      <c r="I141" s="163"/>
      <c r="J141" s="164">
        <f t="shared" si="0"/>
        <v>0</v>
      </c>
      <c r="K141" s="165"/>
      <c r="L141" s="29"/>
      <c r="M141" s="166" t="s">
        <v>1</v>
      </c>
      <c r="N141" s="167" t="s">
        <v>39</v>
      </c>
      <c r="O141" s="54"/>
      <c r="P141" s="168">
        <f t="shared" si="1"/>
        <v>0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70" t="s">
        <v>331</v>
      </c>
      <c r="AT141" s="170" t="s">
        <v>142</v>
      </c>
      <c r="AU141" s="170" t="s">
        <v>147</v>
      </c>
      <c r="AY141" s="15" t="s">
        <v>139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5" t="s">
        <v>147</v>
      </c>
      <c r="BK141" s="171">
        <f t="shared" si="9"/>
        <v>0</v>
      </c>
      <c r="BL141" s="15" t="s">
        <v>331</v>
      </c>
      <c r="BM141" s="170" t="s">
        <v>674</v>
      </c>
    </row>
    <row r="142" spans="1:65" s="2" customFormat="1" ht="16.5" customHeight="1">
      <c r="A142" s="28"/>
      <c r="B142" s="157"/>
      <c r="C142" s="181" t="s">
        <v>224</v>
      </c>
      <c r="D142" s="181" t="s">
        <v>182</v>
      </c>
      <c r="E142" s="182" t="s">
        <v>385</v>
      </c>
      <c r="F142" s="183" t="s">
        <v>386</v>
      </c>
      <c r="G142" s="184" t="s">
        <v>178</v>
      </c>
      <c r="H142" s="185">
        <v>65</v>
      </c>
      <c r="I142" s="186"/>
      <c r="J142" s="187">
        <f t="shared" si="0"/>
        <v>0</v>
      </c>
      <c r="K142" s="188"/>
      <c r="L142" s="189"/>
      <c r="M142" s="190" t="s">
        <v>1</v>
      </c>
      <c r="N142" s="191" t="s">
        <v>39</v>
      </c>
      <c r="O142" s="54"/>
      <c r="P142" s="168">
        <f t="shared" si="1"/>
        <v>0</v>
      </c>
      <c r="Q142" s="168">
        <v>0</v>
      </c>
      <c r="R142" s="168">
        <f t="shared" si="2"/>
        <v>0</v>
      </c>
      <c r="S142" s="168">
        <v>0</v>
      </c>
      <c r="T142" s="169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70" t="s">
        <v>335</v>
      </c>
      <c r="AT142" s="170" t="s">
        <v>182</v>
      </c>
      <c r="AU142" s="170" t="s">
        <v>147</v>
      </c>
      <c r="AY142" s="15" t="s">
        <v>139</v>
      </c>
      <c r="BE142" s="171">
        <f t="shared" si="4"/>
        <v>0</v>
      </c>
      <c r="BF142" s="171">
        <f t="shared" si="5"/>
        <v>0</v>
      </c>
      <c r="BG142" s="171">
        <f t="shared" si="6"/>
        <v>0</v>
      </c>
      <c r="BH142" s="171">
        <f t="shared" si="7"/>
        <v>0</v>
      </c>
      <c r="BI142" s="171">
        <f t="shared" si="8"/>
        <v>0</v>
      </c>
      <c r="BJ142" s="15" t="s">
        <v>147</v>
      </c>
      <c r="BK142" s="171">
        <f t="shared" si="9"/>
        <v>0</v>
      </c>
      <c r="BL142" s="15" t="s">
        <v>331</v>
      </c>
      <c r="BM142" s="170" t="s">
        <v>675</v>
      </c>
    </row>
    <row r="143" spans="1:65" s="2" customFormat="1" ht="16.5" customHeight="1">
      <c r="A143" s="28"/>
      <c r="B143" s="157"/>
      <c r="C143" s="158" t="s">
        <v>228</v>
      </c>
      <c r="D143" s="158" t="s">
        <v>142</v>
      </c>
      <c r="E143" s="159" t="s">
        <v>495</v>
      </c>
      <c r="F143" s="160" t="s">
        <v>496</v>
      </c>
      <c r="G143" s="161" t="s">
        <v>178</v>
      </c>
      <c r="H143" s="162">
        <v>45</v>
      </c>
      <c r="I143" s="163"/>
      <c r="J143" s="164">
        <f t="shared" si="0"/>
        <v>0</v>
      </c>
      <c r="K143" s="165"/>
      <c r="L143" s="29"/>
      <c r="M143" s="166" t="s">
        <v>1</v>
      </c>
      <c r="N143" s="167" t="s">
        <v>39</v>
      </c>
      <c r="O143" s="54"/>
      <c r="P143" s="168">
        <f t="shared" si="1"/>
        <v>0</v>
      </c>
      <c r="Q143" s="168">
        <v>0</v>
      </c>
      <c r="R143" s="168">
        <f t="shared" si="2"/>
        <v>0</v>
      </c>
      <c r="S143" s="168">
        <v>0</v>
      </c>
      <c r="T143" s="169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70" t="s">
        <v>331</v>
      </c>
      <c r="AT143" s="170" t="s">
        <v>142</v>
      </c>
      <c r="AU143" s="170" t="s">
        <v>147</v>
      </c>
      <c r="AY143" s="15" t="s">
        <v>139</v>
      </c>
      <c r="BE143" s="171">
        <f t="shared" si="4"/>
        <v>0</v>
      </c>
      <c r="BF143" s="171">
        <f t="shared" si="5"/>
        <v>0</v>
      </c>
      <c r="BG143" s="171">
        <f t="shared" si="6"/>
        <v>0</v>
      </c>
      <c r="BH143" s="171">
        <f t="shared" si="7"/>
        <v>0</v>
      </c>
      <c r="BI143" s="171">
        <f t="shared" si="8"/>
        <v>0</v>
      </c>
      <c r="BJ143" s="15" t="s">
        <v>147</v>
      </c>
      <c r="BK143" s="171">
        <f t="shared" si="9"/>
        <v>0</v>
      </c>
      <c r="BL143" s="15" t="s">
        <v>331</v>
      </c>
      <c r="BM143" s="170" t="s">
        <v>676</v>
      </c>
    </row>
    <row r="144" spans="1:65" s="2" customFormat="1" ht="16.5" customHeight="1">
      <c r="A144" s="28"/>
      <c r="B144" s="157"/>
      <c r="C144" s="181" t="s">
        <v>232</v>
      </c>
      <c r="D144" s="181" t="s">
        <v>182</v>
      </c>
      <c r="E144" s="182" t="s">
        <v>498</v>
      </c>
      <c r="F144" s="183" t="s">
        <v>499</v>
      </c>
      <c r="G144" s="184" t="s">
        <v>178</v>
      </c>
      <c r="H144" s="185">
        <v>45</v>
      </c>
      <c r="I144" s="186"/>
      <c r="J144" s="187">
        <f t="shared" si="0"/>
        <v>0</v>
      </c>
      <c r="K144" s="188"/>
      <c r="L144" s="189"/>
      <c r="M144" s="190" t="s">
        <v>1</v>
      </c>
      <c r="N144" s="191" t="s">
        <v>39</v>
      </c>
      <c r="O144" s="54"/>
      <c r="P144" s="168">
        <f t="shared" si="1"/>
        <v>0</v>
      </c>
      <c r="Q144" s="168">
        <v>0</v>
      </c>
      <c r="R144" s="168">
        <f t="shared" si="2"/>
        <v>0</v>
      </c>
      <c r="S144" s="168">
        <v>0</v>
      </c>
      <c r="T144" s="169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70" t="s">
        <v>335</v>
      </c>
      <c r="AT144" s="170" t="s">
        <v>182</v>
      </c>
      <c r="AU144" s="170" t="s">
        <v>147</v>
      </c>
      <c r="AY144" s="15" t="s">
        <v>139</v>
      </c>
      <c r="BE144" s="171">
        <f t="shared" si="4"/>
        <v>0</v>
      </c>
      <c r="BF144" s="171">
        <f t="shared" si="5"/>
        <v>0</v>
      </c>
      <c r="BG144" s="171">
        <f t="shared" si="6"/>
        <v>0</v>
      </c>
      <c r="BH144" s="171">
        <f t="shared" si="7"/>
        <v>0</v>
      </c>
      <c r="BI144" s="171">
        <f t="shared" si="8"/>
        <v>0</v>
      </c>
      <c r="BJ144" s="15" t="s">
        <v>147</v>
      </c>
      <c r="BK144" s="171">
        <f t="shared" si="9"/>
        <v>0</v>
      </c>
      <c r="BL144" s="15" t="s">
        <v>331</v>
      </c>
      <c r="BM144" s="170" t="s">
        <v>677</v>
      </c>
    </row>
    <row r="145" spans="1:65" s="2" customFormat="1" ht="16.5" customHeight="1">
      <c r="A145" s="28"/>
      <c r="B145" s="157"/>
      <c r="C145" s="158" t="s">
        <v>7</v>
      </c>
      <c r="D145" s="158" t="s">
        <v>142</v>
      </c>
      <c r="E145" s="159" t="s">
        <v>394</v>
      </c>
      <c r="F145" s="160" t="s">
        <v>395</v>
      </c>
      <c r="G145" s="161" t="s">
        <v>178</v>
      </c>
      <c r="H145" s="162">
        <v>50</v>
      </c>
      <c r="I145" s="163"/>
      <c r="J145" s="164">
        <f t="shared" si="0"/>
        <v>0</v>
      </c>
      <c r="K145" s="165"/>
      <c r="L145" s="29"/>
      <c r="M145" s="166" t="s">
        <v>1</v>
      </c>
      <c r="N145" s="167" t="s">
        <v>39</v>
      </c>
      <c r="O145" s="54"/>
      <c r="P145" s="168">
        <f t="shared" si="1"/>
        <v>0</v>
      </c>
      <c r="Q145" s="168">
        <v>0</v>
      </c>
      <c r="R145" s="168">
        <f t="shared" si="2"/>
        <v>0</v>
      </c>
      <c r="S145" s="168">
        <v>0</v>
      </c>
      <c r="T145" s="169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70" t="s">
        <v>331</v>
      </c>
      <c r="AT145" s="170" t="s">
        <v>142</v>
      </c>
      <c r="AU145" s="170" t="s">
        <v>147</v>
      </c>
      <c r="AY145" s="15" t="s">
        <v>139</v>
      </c>
      <c r="BE145" s="171">
        <f t="shared" si="4"/>
        <v>0</v>
      </c>
      <c r="BF145" s="171">
        <f t="shared" si="5"/>
        <v>0</v>
      </c>
      <c r="BG145" s="171">
        <f t="shared" si="6"/>
        <v>0</v>
      </c>
      <c r="BH145" s="171">
        <f t="shared" si="7"/>
        <v>0</v>
      </c>
      <c r="BI145" s="171">
        <f t="shared" si="8"/>
        <v>0</v>
      </c>
      <c r="BJ145" s="15" t="s">
        <v>147</v>
      </c>
      <c r="BK145" s="171">
        <f t="shared" si="9"/>
        <v>0</v>
      </c>
      <c r="BL145" s="15" t="s">
        <v>331</v>
      </c>
      <c r="BM145" s="170" t="s">
        <v>678</v>
      </c>
    </row>
    <row r="146" spans="1:65" s="2" customFormat="1" ht="16.5" customHeight="1">
      <c r="A146" s="28"/>
      <c r="B146" s="157"/>
      <c r="C146" s="181" t="s">
        <v>239</v>
      </c>
      <c r="D146" s="181" t="s">
        <v>182</v>
      </c>
      <c r="E146" s="182" t="s">
        <v>397</v>
      </c>
      <c r="F146" s="183" t="s">
        <v>398</v>
      </c>
      <c r="G146" s="184" t="s">
        <v>178</v>
      </c>
      <c r="H146" s="185">
        <v>50</v>
      </c>
      <c r="I146" s="186"/>
      <c r="J146" s="187">
        <f t="shared" si="0"/>
        <v>0</v>
      </c>
      <c r="K146" s="188"/>
      <c r="L146" s="189"/>
      <c r="M146" s="190" t="s">
        <v>1</v>
      </c>
      <c r="N146" s="191" t="s">
        <v>39</v>
      </c>
      <c r="O146" s="54"/>
      <c r="P146" s="168">
        <f t="shared" si="1"/>
        <v>0</v>
      </c>
      <c r="Q146" s="168">
        <v>0</v>
      </c>
      <c r="R146" s="168">
        <f t="shared" si="2"/>
        <v>0</v>
      </c>
      <c r="S146" s="168">
        <v>0</v>
      </c>
      <c r="T146" s="169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70" t="s">
        <v>335</v>
      </c>
      <c r="AT146" s="170" t="s">
        <v>182</v>
      </c>
      <c r="AU146" s="170" t="s">
        <v>147</v>
      </c>
      <c r="AY146" s="15" t="s">
        <v>139</v>
      </c>
      <c r="BE146" s="171">
        <f t="shared" si="4"/>
        <v>0</v>
      </c>
      <c r="BF146" s="171">
        <f t="shared" si="5"/>
        <v>0</v>
      </c>
      <c r="BG146" s="171">
        <f t="shared" si="6"/>
        <v>0</v>
      </c>
      <c r="BH146" s="171">
        <f t="shared" si="7"/>
        <v>0</v>
      </c>
      <c r="BI146" s="171">
        <f t="shared" si="8"/>
        <v>0</v>
      </c>
      <c r="BJ146" s="15" t="s">
        <v>147</v>
      </c>
      <c r="BK146" s="171">
        <f t="shared" si="9"/>
        <v>0</v>
      </c>
      <c r="BL146" s="15" t="s">
        <v>331</v>
      </c>
      <c r="BM146" s="170" t="s">
        <v>679</v>
      </c>
    </row>
    <row r="147" spans="1:65" s="2" customFormat="1" ht="16.5" customHeight="1">
      <c r="A147" s="28"/>
      <c r="B147" s="157"/>
      <c r="C147" s="158" t="s">
        <v>243</v>
      </c>
      <c r="D147" s="158" t="s">
        <v>142</v>
      </c>
      <c r="E147" s="159" t="s">
        <v>400</v>
      </c>
      <c r="F147" s="160" t="s">
        <v>401</v>
      </c>
      <c r="G147" s="161" t="s">
        <v>213</v>
      </c>
      <c r="H147" s="192"/>
      <c r="I147" s="163"/>
      <c r="J147" s="164">
        <f t="shared" si="0"/>
        <v>0</v>
      </c>
      <c r="K147" s="165"/>
      <c r="L147" s="29"/>
      <c r="M147" s="166" t="s">
        <v>1</v>
      </c>
      <c r="N147" s="167" t="s">
        <v>39</v>
      </c>
      <c r="O147" s="54"/>
      <c r="P147" s="168">
        <f t="shared" si="1"/>
        <v>0</v>
      </c>
      <c r="Q147" s="168">
        <v>0</v>
      </c>
      <c r="R147" s="168">
        <f t="shared" si="2"/>
        <v>0</v>
      </c>
      <c r="S147" s="168">
        <v>0</v>
      </c>
      <c r="T147" s="169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70" t="s">
        <v>331</v>
      </c>
      <c r="AT147" s="170" t="s">
        <v>142</v>
      </c>
      <c r="AU147" s="170" t="s">
        <v>147</v>
      </c>
      <c r="AY147" s="15" t="s">
        <v>139</v>
      </c>
      <c r="BE147" s="171">
        <f t="shared" si="4"/>
        <v>0</v>
      </c>
      <c r="BF147" s="171">
        <f t="shared" si="5"/>
        <v>0</v>
      </c>
      <c r="BG147" s="171">
        <f t="shared" si="6"/>
        <v>0</v>
      </c>
      <c r="BH147" s="171">
        <f t="shared" si="7"/>
        <v>0</v>
      </c>
      <c r="BI147" s="171">
        <f t="shared" si="8"/>
        <v>0</v>
      </c>
      <c r="BJ147" s="15" t="s">
        <v>147</v>
      </c>
      <c r="BK147" s="171">
        <f t="shared" si="9"/>
        <v>0</v>
      </c>
      <c r="BL147" s="15" t="s">
        <v>331</v>
      </c>
      <c r="BM147" s="170" t="s">
        <v>680</v>
      </c>
    </row>
    <row r="148" spans="1:65" s="2" customFormat="1" ht="16.5" customHeight="1">
      <c r="A148" s="28"/>
      <c r="B148" s="157"/>
      <c r="C148" s="158" t="s">
        <v>247</v>
      </c>
      <c r="D148" s="158" t="s">
        <v>142</v>
      </c>
      <c r="E148" s="159" t="s">
        <v>403</v>
      </c>
      <c r="F148" s="160" t="s">
        <v>404</v>
      </c>
      <c r="G148" s="161" t="s">
        <v>213</v>
      </c>
      <c r="H148" s="192"/>
      <c r="I148" s="163"/>
      <c r="J148" s="164">
        <f t="shared" si="0"/>
        <v>0</v>
      </c>
      <c r="K148" s="165"/>
      <c r="L148" s="29"/>
      <c r="M148" s="166" t="s">
        <v>1</v>
      </c>
      <c r="N148" s="167" t="s">
        <v>39</v>
      </c>
      <c r="O148" s="54"/>
      <c r="P148" s="168">
        <f t="shared" si="1"/>
        <v>0</v>
      </c>
      <c r="Q148" s="168">
        <v>0</v>
      </c>
      <c r="R148" s="168">
        <f t="shared" si="2"/>
        <v>0</v>
      </c>
      <c r="S148" s="168">
        <v>0</v>
      </c>
      <c r="T148" s="169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70" t="s">
        <v>331</v>
      </c>
      <c r="AT148" s="170" t="s">
        <v>142</v>
      </c>
      <c r="AU148" s="170" t="s">
        <v>147</v>
      </c>
      <c r="AY148" s="15" t="s">
        <v>139</v>
      </c>
      <c r="BE148" s="171">
        <f t="shared" si="4"/>
        <v>0</v>
      </c>
      <c r="BF148" s="171">
        <f t="shared" si="5"/>
        <v>0</v>
      </c>
      <c r="BG148" s="171">
        <f t="shared" si="6"/>
        <v>0</v>
      </c>
      <c r="BH148" s="171">
        <f t="shared" si="7"/>
        <v>0</v>
      </c>
      <c r="BI148" s="171">
        <f t="shared" si="8"/>
        <v>0</v>
      </c>
      <c r="BJ148" s="15" t="s">
        <v>147</v>
      </c>
      <c r="BK148" s="171">
        <f t="shared" si="9"/>
        <v>0</v>
      </c>
      <c r="BL148" s="15" t="s">
        <v>331</v>
      </c>
      <c r="BM148" s="170" t="s">
        <v>681</v>
      </c>
    </row>
    <row r="149" spans="1:65" s="2" customFormat="1" ht="16.5" customHeight="1">
      <c r="A149" s="28"/>
      <c r="B149" s="157"/>
      <c r="C149" s="158" t="s">
        <v>251</v>
      </c>
      <c r="D149" s="158" t="s">
        <v>142</v>
      </c>
      <c r="E149" s="159" t="s">
        <v>406</v>
      </c>
      <c r="F149" s="160" t="s">
        <v>407</v>
      </c>
      <c r="G149" s="161" t="s">
        <v>213</v>
      </c>
      <c r="H149" s="192"/>
      <c r="I149" s="163"/>
      <c r="J149" s="164">
        <f t="shared" si="0"/>
        <v>0</v>
      </c>
      <c r="K149" s="165"/>
      <c r="L149" s="29"/>
      <c r="M149" s="166" t="s">
        <v>1</v>
      </c>
      <c r="N149" s="167" t="s">
        <v>39</v>
      </c>
      <c r="O149" s="54"/>
      <c r="P149" s="168">
        <f t="shared" si="1"/>
        <v>0</v>
      </c>
      <c r="Q149" s="168">
        <v>0</v>
      </c>
      <c r="R149" s="168">
        <f t="shared" si="2"/>
        <v>0</v>
      </c>
      <c r="S149" s="168">
        <v>0</v>
      </c>
      <c r="T149" s="169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70" t="s">
        <v>331</v>
      </c>
      <c r="AT149" s="170" t="s">
        <v>142</v>
      </c>
      <c r="AU149" s="170" t="s">
        <v>147</v>
      </c>
      <c r="AY149" s="15" t="s">
        <v>139</v>
      </c>
      <c r="BE149" s="171">
        <f t="shared" si="4"/>
        <v>0</v>
      </c>
      <c r="BF149" s="171">
        <f t="shared" si="5"/>
        <v>0</v>
      </c>
      <c r="BG149" s="171">
        <f t="shared" si="6"/>
        <v>0</v>
      </c>
      <c r="BH149" s="171">
        <f t="shared" si="7"/>
        <v>0</v>
      </c>
      <c r="BI149" s="171">
        <f t="shared" si="8"/>
        <v>0</v>
      </c>
      <c r="BJ149" s="15" t="s">
        <v>147</v>
      </c>
      <c r="BK149" s="171">
        <f t="shared" si="9"/>
        <v>0</v>
      </c>
      <c r="BL149" s="15" t="s">
        <v>331</v>
      </c>
      <c r="BM149" s="170" t="s">
        <v>682</v>
      </c>
    </row>
    <row r="150" spans="1:65" s="2" customFormat="1" ht="16.5" customHeight="1">
      <c r="A150" s="28"/>
      <c r="B150" s="157"/>
      <c r="C150" s="158" t="s">
        <v>255</v>
      </c>
      <c r="D150" s="158" t="s">
        <v>142</v>
      </c>
      <c r="E150" s="159" t="s">
        <v>409</v>
      </c>
      <c r="F150" s="160" t="s">
        <v>410</v>
      </c>
      <c r="G150" s="161" t="s">
        <v>213</v>
      </c>
      <c r="H150" s="192"/>
      <c r="I150" s="163"/>
      <c r="J150" s="164">
        <f t="shared" si="0"/>
        <v>0</v>
      </c>
      <c r="K150" s="165"/>
      <c r="L150" s="29"/>
      <c r="M150" s="166" t="s">
        <v>1</v>
      </c>
      <c r="N150" s="167" t="s">
        <v>39</v>
      </c>
      <c r="O150" s="54"/>
      <c r="P150" s="168">
        <f t="shared" si="1"/>
        <v>0</v>
      </c>
      <c r="Q150" s="168">
        <v>0</v>
      </c>
      <c r="R150" s="168">
        <f t="shared" si="2"/>
        <v>0</v>
      </c>
      <c r="S150" s="168">
        <v>0</v>
      </c>
      <c r="T150" s="169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70" t="s">
        <v>331</v>
      </c>
      <c r="AT150" s="170" t="s">
        <v>142</v>
      </c>
      <c r="AU150" s="170" t="s">
        <v>147</v>
      </c>
      <c r="AY150" s="15" t="s">
        <v>139</v>
      </c>
      <c r="BE150" s="171">
        <f t="shared" si="4"/>
        <v>0</v>
      </c>
      <c r="BF150" s="171">
        <f t="shared" si="5"/>
        <v>0</v>
      </c>
      <c r="BG150" s="171">
        <f t="shared" si="6"/>
        <v>0</v>
      </c>
      <c r="BH150" s="171">
        <f t="shared" si="7"/>
        <v>0</v>
      </c>
      <c r="BI150" s="171">
        <f t="shared" si="8"/>
        <v>0</v>
      </c>
      <c r="BJ150" s="15" t="s">
        <v>147</v>
      </c>
      <c r="BK150" s="171">
        <f t="shared" si="9"/>
        <v>0</v>
      </c>
      <c r="BL150" s="15" t="s">
        <v>331</v>
      </c>
      <c r="BM150" s="170" t="s">
        <v>683</v>
      </c>
    </row>
    <row r="151" spans="1:65" s="12" customFormat="1" ht="25.9" customHeight="1">
      <c r="B151" s="144"/>
      <c r="D151" s="145" t="s">
        <v>72</v>
      </c>
      <c r="E151" s="146" t="s">
        <v>307</v>
      </c>
      <c r="F151" s="146" t="s">
        <v>412</v>
      </c>
      <c r="I151" s="147"/>
      <c r="J151" s="148">
        <f>BK151</f>
        <v>0</v>
      </c>
      <c r="L151" s="144"/>
      <c r="M151" s="149"/>
      <c r="N151" s="150"/>
      <c r="O151" s="150"/>
      <c r="P151" s="151">
        <f>SUM(P152:P153)</f>
        <v>0</v>
      </c>
      <c r="Q151" s="150"/>
      <c r="R151" s="151">
        <f>SUM(R152:R153)</f>
        <v>0</v>
      </c>
      <c r="S151" s="150"/>
      <c r="T151" s="152">
        <f>SUM(T152:T153)</f>
        <v>0</v>
      </c>
      <c r="AR151" s="145" t="s">
        <v>146</v>
      </c>
      <c r="AT151" s="153" t="s">
        <v>72</v>
      </c>
      <c r="AU151" s="153" t="s">
        <v>73</v>
      </c>
      <c r="AY151" s="145" t="s">
        <v>139</v>
      </c>
      <c r="BK151" s="154">
        <f>SUM(BK152:BK153)</f>
        <v>0</v>
      </c>
    </row>
    <row r="152" spans="1:65" s="2" customFormat="1" ht="16.5" customHeight="1">
      <c r="A152" s="28"/>
      <c r="B152" s="157"/>
      <c r="C152" s="158" t="s">
        <v>259</v>
      </c>
      <c r="D152" s="158" t="s">
        <v>142</v>
      </c>
      <c r="E152" s="159" t="s">
        <v>413</v>
      </c>
      <c r="F152" s="160" t="s">
        <v>414</v>
      </c>
      <c r="G152" s="161" t="s">
        <v>415</v>
      </c>
      <c r="H152" s="162">
        <v>1</v>
      </c>
      <c r="I152" s="163"/>
      <c r="J152" s="164">
        <f>ROUND(I152*H152,2)</f>
        <v>0</v>
      </c>
      <c r="K152" s="165"/>
      <c r="L152" s="29"/>
      <c r="M152" s="166" t="s">
        <v>1</v>
      </c>
      <c r="N152" s="167" t="s">
        <v>39</v>
      </c>
      <c r="O152" s="54"/>
      <c r="P152" s="168">
        <f>O152*H152</f>
        <v>0</v>
      </c>
      <c r="Q152" s="168">
        <v>0</v>
      </c>
      <c r="R152" s="168">
        <f>Q152*H152</f>
        <v>0</v>
      </c>
      <c r="S152" s="168">
        <v>0</v>
      </c>
      <c r="T152" s="169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70" t="s">
        <v>416</v>
      </c>
      <c r="AT152" s="170" t="s">
        <v>142</v>
      </c>
      <c r="AU152" s="170" t="s">
        <v>81</v>
      </c>
      <c r="AY152" s="15" t="s">
        <v>139</v>
      </c>
      <c r="BE152" s="171">
        <f>IF(N152="základná",J152,0)</f>
        <v>0</v>
      </c>
      <c r="BF152" s="171">
        <f>IF(N152="znížená",J152,0)</f>
        <v>0</v>
      </c>
      <c r="BG152" s="171">
        <f>IF(N152="zákl. prenesená",J152,0)</f>
        <v>0</v>
      </c>
      <c r="BH152" s="171">
        <f>IF(N152="zníž. prenesená",J152,0)</f>
        <v>0</v>
      </c>
      <c r="BI152" s="171">
        <f>IF(N152="nulová",J152,0)</f>
        <v>0</v>
      </c>
      <c r="BJ152" s="15" t="s">
        <v>147</v>
      </c>
      <c r="BK152" s="171">
        <f>ROUND(I152*H152,2)</f>
        <v>0</v>
      </c>
      <c r="BL152" s="15" t="s">
        <v>416</v>
      </c>
      <c r="BM152" s="170" t="s">
        <v>684</v>
      </c>
    </row>
    <row r="153" spans="1:65" s="2" customFormat="1" ht="16.5" customHeight="1">
      <c r="A153" s="28"/>
      <c r="B153" s="157"/>
      <c r="C153" s="158" t="s">
        <v>263</v>
      </c>
      <c r="D153" s="158" t="s">
        <v>142</v>
      </c>
      <c r="E153" s="159" t="s">
        <v>418</v>
      </c>
      <c r="F153" s="160" t="s">
        <v>419</v>
      </c>
      <c r="G153" s="161" t="s">
        <v>415</v>
      </c>
      <c r="H153" s="162">
        <v>1</v>
      </c>
      <c r="I153" s="163"/>
      <c r="J153" s="164">
        <f>ROUND(I153*H153,2)</f>
        <v>0</v>
      </c>
      <c r="K153" s="165"/>
      <c r="L153" s="29"/>
      <c r="M153" s="193" t="s">
        <v>1</v>
      </c>
      <c r="N153" s="194" t="s">
        <v>39</v>
      </c>
      <c r="O153" s="195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70" t="s">
        <v>416</v>
      </c>
      <c r="AT153" s="170" t="s">
        <v>142</v>
      </c>
      <c r="AU153" s="170" t="s">
        <v>81</v>
      </c>
      <c r="AY153" s="15" t="s">
        <v>139</v>
      </c>
      <c r="BE153" s="171">
        <f>IF(N153="základná",J153,0)</f>
        <v>0</v>
      </c>
      <c r="BF153" s="171">
        <f>IF(N153="znížená",J153,0)</f>
        <v>0</v>
      </c>
      <c r="BG153" s="171">
        <f>IF(N153="zákl. prenesená",J153,0)</f>
        <v>0</v>
      </c>
      <c r="BH153" s="171">
        <f>IF(N153="zníž. prenesená",J153,0)</f>
        <v>0</v>
      </c>
      <c r="BI153" s="171">
        <f>IF(N153="nulová",J153,0)</f>
        <v>0</v>
      </c>
      <c r="BJ153" s="15" t="s">
        <v>147</v>
      </c>
      <c r="BK153" s="171">
        <f>ROUND(I153*H153,2)</f>
        <v>0</v>
      </c>
      <c r="BL153" s="15" t="s">
        <v>416</v>
      </c>
      <c r="BM153" s="170" t="s">
        <v>685</v>
      </c>
    </row>
    <row r="154" spans="1:65" s="2" customFormat="1" ht="7" customHeight="1">
      <c r="A154" s="28"/>
      <c r="B154" s="43"/>
      <c r="C154" s="44"/>
      <c r="D154" s="44"/>
      <c r="E154" s="44"/>
      <c r="F154" s="44"/>
      <c r="G154" s="44"/>
      <c r="H154" s="44"/>
      <c r="I154" s="116"/>
      <c r="J154" s="44"/>
      <c r="K154" s="44"/>
      <c r="L154" s="29"/>
      <c r="M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</row>
  </sheetData>
  <autoFilter ref="C120:K153" xr:uid="{00000000-0009-0000-0000-000008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22</vt:i4>
      </vt:variant>
    </vt:vector>
  </HeadingPairs>
  <TitlesOfParts>
    <vt:vector size="33" baseType="lpstr">
      <vt:lpstr>Rekapitulácia stavby</vt:lpstr>
      <vt:lpstr>SO1.1 - SO1.1 COOP Lokca ...</vt:lpstr>
      <vt:lpstr>SO1.2 - SO1.2 COOP Lokca ...</vt:lpstr>
      <vt:lpstr>SO2.1 - SO2.1 COOP Oravsk...</vt:lpstr>
      <vt:lpstr>SO2.2 - SO2.2 COOP Oravsk...</vt:lpstr>
      <vt:lpstr>SO3.1 - SO3.1 COOP Oravsk...</vt:lpstr>
      <vt:lpstr>SO3.2 - SO3.2 COOP Oravsk...</vt:lpstr>
      <vt:lpstr>SO4.1 - SO4.1 COOP Zákame...</vt:lpstr>
      <vt:lpstr>SO4.2 - SO4.2 COOP Zákame...</vt:lpstr>
      <vt:lpstr>SO5.1 - SO5.1 COOP Zakame...</vt:lpstr>
      <vt:lpstr>SO5.2 - SO4.2 COOP Zákame...</vt:lpstr>
      <vt:lpstr>'Rekapitulácia stavby'!Názvy_tlače</vt:lpstr>
      <vt:lpstr>'SO1.1 - SO1.1 COOP Lokca ...'!Názvy_tlače</vt:lpstr>
      <vt:lpstr>'SO1.2 - SO1.2 COOP Lokca ...'!Názvy_tlače</vt:lpstr>
      <vt:lpstr>'SO2.1 - SO2.1 COOP Oravsk...'!Názvy_tlače</vt:lpstr>
      <vt:lpstr>'SO2.2 - SO2.2 COOP Oravsk...'!Názvy_tlače</vt:lpstr>
      <vt:lpstr>'SO3.1 - SO3.1 COOP Oravsk...'!Názvy_tlače</vt:lpstr>
      <vt:lpstr>'SO3.2 - SO3.2 COOP Oravsk...'!Názvy_tlače</vt:lpstr>
      <vt:lpstr>'SO4.1 - SO4.1 COOP Zákame...'!Názvy_tlače</vt:lpstr>
      <vt:lpstr>'SO4.2 - SO4.2 COOP Zákame...'!Názvy_tlače</vt:lpstr>
      <vt:lpstr>'SO5.1 - SO5.1 COOP Zakame...'!Názvy_tlače</vt:lpstr>
      <vt:lpstr>'SO5.2 - SO4.2 COOP Zákame...'!Názvy_tlače</vt:lpstr>
      <vt:lpstr>'Rekapitulácia stavby'!Oblasť_tlače</vt:lpstr>
      <vt:lpstr>'SO1.1 - SO1.1 COOP Lokca ...'!Oblasť_tlače</vt:lpstr>
      <vt:lpstr>'SO1.2 - SO1.2 COOP Lokca ...'!Oblasť_tlače</vt:lpstr>
      <vt:lpstr>'SO2.1 - SO2.1 COOP Oravsk...'!Oblasť_tlače</vt:lpstr>
      <vt:lpstr>'SO2.2 - SO2.2 COOP Oravsk...'!Oblasť_tlače</vt:lpstr>
      <vt:lpstr>'SO3.1 - SO3.1 COOP Oravsk...'!Oblasť_tlače</vt:lpstr>
      <vt:lpstr>'SO3.2 - SO3.2 COOP Oravsk...'!Oblasť_tlače</vt:lpstr>
      <vt:lpstr>'SO4.1 - SO4.1 COOP Zákame...'!Oblasť_tlače</vt:lpstr>
      <vt:lpstr>'SO4.2 - SO4.2 COOP Zákame...'!Oblasť_tlače</vt:lpstr>
      <vt:lpstr>'SO5.1 - SO5.1 COOP Zakame...'!Oblasť_tlače</vt:lpstr>
      <vt:lpstr>'SO5.2 - SO4.2 COOP Zákame...'!Oblasť_tlače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NB-JOZEF\Jozef</dc:creator>
  <cp:lastModifiedBy>ASUS</cp:lastModifiedBy>
  <cp:lastPrinted>2020-08-19T11:12:10Z</cp:lastPrinted>
  <dcterms:created xsi:type="dcterms:W3CDTF">2020-08-19T11:01:49Z</dcterms:created>
  <dcterms:modified xsi:type="dcterms:W3CDTF">2021-01-07T11:33:37Z</dcterms:modified>
</cp:coreProperties>
</file>